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en leeg werkblad" sheetId="1" r:id="rId1"/>
    <sheet name="De tafel van 3" sheetId="2" r:id="rId2"/>
    <sheet name="Verschillende soorten cellen" sheetId="3" r:id="rId3"/>
    <sheet name="Grafiek bij een tabel" sheetId="4" r:id="rId4"/>
    <sheet name="Paasdatum" sheetId="5" r:id="rId5"/>
    <sheet name="Gemiddelde en zo" sheetId="6" r:id="rId6"/>
    <sheet name="Een examen" sheetId="7" r:id="rId7"/>
    <sheet name="Puntenboekje" sheetId="8" r:id="rId8"/>
  </sheets>
  <definedNames/>
  <calcPr fullCalcOnLoad="1"/>
</workbook>
</file>

<file path=xl/comments3.xml><?xml version="1.0" encoding="utf-8"?>
<comments xmlns="http://schemas.openxmlformats.org/spreadsheetml/2006/main">
  <authors>
    <author>W.v.Ravenstein</author>
  </authors>
  <commentList>
    <comment ref="D7" authorId="0">
      <text>
        <r>
          <rPr>
            <b/>
            <sz val="8"/>
            <rFont val="Tahoma"/>
            <family val="0"/>
          </rPr>
          <t>Dit is een DATUM. Het is zelfs de datum van vandaag!</t>
        </r>
      </text>
    </comment>
    <comment ref="D8" authorId="0">
      <text>
        <r>
          <rPr>
            <b/>
            <sz val="8"/>
            <rFont val="Tahoma"/>
            <family val="0"/>
          </rPr>
          <t>Dit is een GETAL. Het programma zet zelf de puntjes...</t>
        </r>
      </text>
    </comment>
    <comment ref="D9" authorId="0">
      <text>
        <r>
          <rPr>
            <b/>
            <sz val="8"/>
            <rFont val="Tahoma"/>
            <family val="0"/>
          </rPr>
          <t>Dit is het resultaat van een functie!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Dit is het resultaat van een niet al te ingewikkelde berekening!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Hoeveel cellen zijn er eigenlijk gevuld?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Je kunt ook cellen optellen, aftrekken, vermenigculdigen…enz. enz.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Ook een soort getal…:-)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Je kunt ook logische functies gebruiken… zo van ALS(…)</t>
        </r>
      </text>
    </comment>
    <comment ref="D15" authorId="0">
      <text>
        <r>
          <rPr>
            <b/>
            <sz val="8"/>
            <rFont val="Tahoma"/>
            <family val="0"/>
          </rPr>
          <t>..en nog zo een!</t>
        </r>
      </text>
    </comment>
    <comment ref="D6" authorId="0">
      <text>
        <r>
          <rPr>
            <b/>
            <sz val="8"/>
            <rFont val="Tahoma"/>
            <family val="0"/>
          </rPr>
          <t>Dit is TEKST...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<sst xmlns="http://schemas.openxmlformats.org/spreadsheetml/2006/main" count="125" uniqueCount="91">
  <si>
    <t xml:space="preserve">De tafel van </t>
  </si>
  <si>
    <t>x</t>
  </si>
  <si>
    <t xml:space="preserve"> = </t>
  </si>
  <si>
    <t>Probeer het maar eens!</t>
  </si>
  <si>
    <t>tekst:</t>
  </si>
  <si>
    <t>Hallo, dit is tekst…</t>
  </si>
  <si>
    <t>datum:</t>
  </si>
  <si>
    <t>getal:</t>
  </si>
  <si>
    <t>formule:</t>
  </si>
  <si>
    <t xml:space="preserve">Hier zie je verschillende soorten inhouden! Tekst en formules… </t>
  </si>
  <si>
    <t>Hieronder zie je tafel van 3 staan. Door in het vakje F4 een 4 te zetten</t>
  </si>
  <si>
    <t>kan je ook de tafel van 4 maken…. Ga naar F4, toets 4 en toets ENTER.</t>
  </si>
  <si>
    <t>jaar</t>
  </si>
  <si>
    <t>aantal</t>
  </si>
  <si>
    <t>Gebruik eventueel ook de pijltjes links!</t>
  </si>
  <si>
    <t>Berekening paasdatum</t>
  </si>
  <si>
    <t>Waarschuwing:</t>
  </si>
  <si>
    <r>
      <t>dit geldt alleen voor de 20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t/m de 22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eeuw</t>
    </r>
  </si>
  <si>
    <t>jaartal=</t>
  </si>
  <si>
    <t>&lt;-- vul hier een jaartal in</t>
  </si>
  <si>
    <t>h=</t>
  </si>
  <si>
    <t>paasdatum=</t>
  </si>
  <si>
    <t>Bereken het gemiddelde en de standaarddeviatie</t>
  </si>
  <si>
    <t>verander in de oranjekolom de frequenties</t>
  </si>
  <si>
    <t>f</t>
  </si>
  <si>
    <t>x·f</t>
  </si>
  <si>
    <t>x-m</t>
  </si>
  <si>
    <t>(x-m)²</t>
  </si>
  <si>
    <t>f·(x-m)²</t>
  </si>
  <si>
    <t>totaal</t>
  </si>
  <si>
    <t>m=</t>
  </si>
  <si>
    <t>s.d.=</t>
  </si>
  <si>
    <t>In Excel kan je dus ook heel handig rekenen.</t>
  </si>
  <si>
    <t>Je ziet hier de berekening voor het gemiddelde</t>
  </si>
  <si>
    <t>en de standaardeviatie.</t>
  </si>
  <si>
    <r>
      <t xml:space="preserve">Als je in kolom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iets verandert, dan verandert</t>
    </r>
  </si>
  <si>
    <t>alles mee…</t>
  </si>
  <si>
    <t>Vraag</t>
  </si>
  <si>
    <t>to</t>
  </si>
  <si>
    <t>ex</t>
  </si>
  <si>
    <t>so</t>
  </si>
  <si>
    <t>eind</t>
  </si>
  <si>
    <t>Maximale score</t>
  </si>
  <si>
    <t>Ex.</t>
  </si>
  <si>
    <t>Naam</t>
  </si>
  <si>
    <t>Rob</t>
  </si>
  <si>
    <t>Cathelijne</t>
  </si>
  <si>
    <t>Inette</t>
  </si>
  <si>
    <t>Sylvia</t>
  </si>
  <si>
    <t>Kasper</t>
  </si>
  <si>
    <t>Boukje</t>
  </si>
  <si>
    <t>Eva</t>
  </si>
  <si>
    <t>Yvonne</t>
  </si>
  <si>
    <t>Pim</t>
  </si>
  <si>
    <t>Han</t>
  </si>
  <si>
    <t>Mascha</t>
  </si>
  <si>
    <t>Susanne</t>
  </si>
  <si>
    <t>Lieke</t>
  </si>
  <si>
    <t>Geert</t>
  </si>
  <si>
    <t>Marjolein</t>
  </si>
  <si>
    <t>gemiddeld</t>
  </si>
  <si>
    <t>max</t>
  </si>
  <si>
    <t>o</t>
  </si>
  <si>
    <t>g</t>
  </si>
  <si>
    <t>p</t>
  </si>
  <si>
    <t>rapport</t>
  </si>
  <si>
    <t>Eefje</t>
  </si>
  <si>
    <t>Bart</t>
  </si>
  <si>
    <t>Jasper</t>
  </si>
  <si>
    <t>Nicolien</t>
  </si>
  <si>
    <t>Peter</t>
  </si>
  <si>
    <t>Luuk</t>
  </si>
  <si>
    <t>Freek</t>
  </si>
  <si>
    <t>Saskia</t>
  </si>
  <si>
    <t>Isabelle</t>
  </si>
  <si>
    <t>Sander</t>
  </si>
  <si>
    <t>Tim</t>
  </si>
  <si>
    <t>Michiel</t>
  </si>
  <si>
    <t>Sophie</t>
  </si>
  <si>
    <t>Anne</t>
  </si>
  <si>
    <t>Barbara</t>
  </si>
  <si>
    <t>Twan</t>
  </si>
  <si>
    <t>Ronald</t>
  </si>
  <si>
    <t>Esther</t>
  </si>
  <si>
    <t>Jan - Paul</t>
  </si>
  <si>
    <t>Wouter</t>
  </si>
  <si>
    <t>Janneke</t>
  </si>
  <si>
    <t>Heike</t>
  </si>
  <si>
    <t>Joram</t>
  </si>
  <si>
    <t>Gijs</t>
  </si>
  <si>
    <t>gemiddelde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</si>
</sst>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_-* #,##0.000_-;_-* #,##0.000\-;_-* &quot;-&quot;??_-;_-@_-"/>
    <numFmt numFmtId="174" formatCode="d\ mmmm\ yyyy"/>
    <numFmt numFmtId="175" formatCode="0.0"/>
  </numFmts>
  <fonts count="53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3" fontId="0" fillId="0" borderId="0" xfId="44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  <xf numFmtId="175" fontId="0" fillId="0" borderId="18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 locked="0"/>
    </xf>
    <xf numFmtId="175" fontId="0" fillId="0" borderId="20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 locked="0"/>
    </xf>
    <xf numFmtId="175" fontId="0" fillId="0" borderId="21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2" fillId="36" borderId="0" xfId="0" applyFont="1" applyFill="1" applyAlignment="1" applyProtection="1">
      <alignment horizontal="right"/>
      <protection/>
    </xf>
    <xf numFmtId="0" fontId="2" fillId="37" borderId="16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175" fontId="8" fillId="36" borderId="0" xfId="0" applyNumberFormat="1" applyFont="1" applyFill="1" applyAlignment="1" applyProtection="1">
      <alignment/>
      <protection/>
    </xf>
    <xf numFmtId="2" fontId="0" fillId="37" borderId="16" xfId="0" applyNumberForma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3" borderId="22" xfId="0" applyFont="1" applyFill="1" applyBorder="1" applyAlignment="1" applyProtection="1">
      <alignment horizontal="right"/>
      <protection/>
    </xf>
    <xf numFmtId="175" fontId="0" fillId="33" borderId="15" xfId="0" applyNumberFormat="1" applyFill="1" applyBorder="1" applyAlignment="1" applyProtection="1">
      <alignment/>
      <protection/>
    </xf>
    <xf numFmtId="0" fontId="8" fillId="36" borderId="0" xfId="0" applyFont="1" applyFill="1" applyAlignment="1" applyProtection="1">
      <alignment horizontal="right"/>
      <protection/>
    </xf>
    <xf numFmtId="175" fontId="2" fillId="33" borderId="22" xfId="0" applyNumberFormat="1" applyFont="1" applyFill="1" applyBorder="1" applyAlignment="1" applyProtection="1">
      <alignment horizontal="right"/>
      <protection/>
    </xf>
    <xf numFmtId="2" fontId="0" fillId="33" borderId="15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/>
    </xf>
    <xf numFmtId="175" fontId="2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11" xfId="0" applyNumberFormat="1" applyFont="1" applyBorder="1" applyAlignment="1" applyProtection="1">
      <alignment horizontal="left"/>
      <protection hidden="1"/>
    </xf>
    <xf numFmtId="174" fontId="1" fillId="0" borderId="13" xfId="0" applyNumberFormat="1" applyFont="1" applyBorder="1" applyAlignment="1">
      <alignment horizontal="left"/>
    </xf>
    <xf numFmtId="174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0" fillId="0" borderId="24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Grafiek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175"/>
          <c:w val="0.87775"/>
          <c:h val="0.748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'Grafiek bij een tabel'!$B$3:$B$9</c:f>
              <c:numCache/>
            </c:numRef>
          </c:cat>
          <c:val>
            <c:numRef>
              <c:f>'Grafiek bij een tabel'!$C$3:$C$9</c:f>
              <c:numCache/>
            </c:numRef>
          </c:val>
          <c:smooth val="0"/>
        </c:ser>
        <c:marker val="1"/>
        <c:axId val="60641372"/>
        <c:axId val="8901437"/>
      </c:lineChart>
      <c:catAx>
        <c:axId val="60641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1437"/>
        <c:crosses val="autoZero"/>
        <c:auto val="1"/>
        <c:lblOffset val="100"/>
        <c:tickLblSkip val="1"/>
        <c:noMultiLvlLbl val="0"/>
      </c:catAx>
      <c:valAx>
        <c:axId val="8901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1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0</xdr:colOff>
      <xdr:row>11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09600" y="171450"/>
          <a:ext cx="4267200" cy="1647825"/>
        </a:xfrm>
        <a:prstGeom prst="wedgeRoundRectCallout">
          <a:avLst>
            <a:gd name="adj1" fmla="val 69421"/>
            <a:gd name="adj2" fmla="val 8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een leeg werkblad (nou ja leeg..:-). Elk rekenblad bestaat uit 256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kolommen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(A,...IV) en 65536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rijen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Elke vakje in een rekenblad noemt men een cel. Een celadres bestaat uit de kolom- en de rijaanduiding bijvoorbeeld B15 of IV345.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 wijst dit tekstvlak naar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actieve cel wordt met een rand aangeduid (celaanwijzer), terwijl men in de formulebalk het adres kan terugvinden. Gebruik de pijltjes toetsen om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celwaanwijzer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 verplaatsen...
</a:t>
          </a:r>
        </a:p>
      </xdr:txBody>
    </xdr:sp>
    <xdr:clientData/>
  </xdr:twoCellAnchor>
  <xdr:twoCellAnchor editAs="absolute">
    <xdr:from>
      <xdr:col>4</xdr:col>
      <xdr:colOff>514350</xdr:colOff>
      <xdr:row>18</xdr:row>
      <xdr:rowOff>66675</xdr:rowOff>
    </xdr:from>
    <xdr:to>
      <xdr:col>10</xdr:col>
      <xdr:colOff>495300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952750" y="2981325"/>
          <a:ext cx="3638550" cy="228600"/>
        </a:xfrm>
        <a:prstGeom prst="wedgeRoundRectCallout">
          <a:avLst>
            <a:gd name="adj1" fmla="val -74087"/>
            <a:gd name="adj2" fmla="val 59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 op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tafel van 3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het volgende voorbeeld...</a:t>
          </a:r>
        </a:p>
      </xdr:txBody>
    </xdr:sp>
    <xdr:clientData/>
  </xdr:twoCellAnchor>
  <xdr:twoCellAnchor editAs="oneCell">
    <xdr:from>
      <xdr:col>1</xdr:col>
      <xdr:colOff>314325</xdr:colOff>
      <xdr:row>13</xdr:row>
      <xdr:rowOff>76200</xdr:rowOff>
    </xdr:from>
    <xdr:to>
      <xdr:col>4</xdr:col>
      <xdr:colOff>66675</xdr:colOff>
      <xdr:row>20</xdr:row>
      <xdr:rowOff>0</xdr:rowOff>
    </xdr:to>
    <xdr:pic>
      <xdr:nvPicPr>
        <xdr:cNvPr id="3" name="Picture 3" descr="E:\InetPub\wwwroot\wiswijzer\ict2\les3\tabblad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181225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47625</xdr:rowOff>
    </xdr:from>
    <xdr:to>
      <xdr:col>9</xdr:col>
      <xdr:colOff>9525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181225" y="914400"/>
          <a:ext cx="1362075" cy="342900"/>
        </a:xfrm>
        <a:prstGeom prst="wedgeEllipseCallout">
          <a:avLst>
            <a:gd name="adj1" fmla="val -83564"/>
            <a:gd name="adj2" fmla="val -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vakje F4</a:t>
          </a:r>
        </a:p>
      </xdr:txBody>
    </xdr:sp>
    <xdr:clientData/>
  </xdr:twoCellAnchor>
  <xdr:twoCellAnchor>
    <xdr:from>
      <xdr:col>6</xdr:col>
      <xdr:colOff>361950</xdr:colOff>
      <xdr:row>7</xdr:row>
      <xdr:rowOff>57150</xdr:rowOff>
    </xdr:from>
    <xdr:to>
      <xdr:col>10</xdr:col>
      <xdr:colOff>142875</xdr:colOff>
      <xdr:row>13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066925" y="1409700"/>
          <a:ext cx="2219325" cy="981075"/>
        </a:xfrm>
        <a:prstGeom prst="cloudCallout">
          <a:avLst>
            <a:gd name="adj1" fmla="val -64162"/>
            <a:gd name="adj2" fmla="val -44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staat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=B10*D10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betekent FORMULE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formule berekent B10 keer  D10</a:t>
          </a:r>
        </a:p>
      </xdr:txBody>
    </xdr:sp>
    <xdr:clientData/>
  </xdr:twoCellAnchor>
  <xdr:twoCellAnchor>
    <xdr:from>
      <xdr:col>2</xdr:col>
      <xdr:colOff>104775</xdr:colOff>
      <xdr:row>16</xdr:row>
      <xdr:rowOff>19050</xdr:rowOff>
    </xdr:from>
    <xdr:to>
      <xdr:col>8</xdr:col>
      <xdr:colOff>390525</xdr:colOff>
      <xdr:row>21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904875" y="2828925"/>
          <a:ext cx="2409825" cy="819150"/>
        </a:xfrm>
        <a:prstGeom prst="cloudCallout">
          <a:avLst>
            <a:gd name="adj1" fmla="val -38143"/>
            <a:gd name="adj2" fmla="val -90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staat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=$F$6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dollartekens betekenen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absolute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adressen!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3057525" cy="2590800"/>
    <xdr:sp>
      <xdr:nvSpPr>
        <xdr:cNvPr id="1" name="AutoShape 1"/>
        <xdr:cNvSpPr>
          <a:spLocks/>
        </xdr:cNvSpPr>
      </xdr:nvSpPr>
      <xdr:spPr>
        <a:xfrm>
          <a:off x="3581400" y="647700"/>
          <a:ext cx="3057525" cy="2590800"/>
        </a:xfrm>
        <a:prstGeom prst="wedgeRectCallout">
          <a:avLst>
            <a:gd name="adj1" fmla="val -70870"/>
            <a:gd name="adj2" fmla="val -40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Elke cel kan een getal, een tekst of een formule bevatten (maximaal 255 tekens). Een ingevoerde waarde verschijnt in de formulebalk.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Bekijk de verschillende 'inhouden' van de cellen in de kolom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 het werkblad hiernaast.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 maar eens met muis over één van de cellen in kolom D, je krijgt dan een toelichting.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 met de rechtermuistoets op een cel en kijk bij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celeigenschappen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voor een overzicht van de verschillende soorten cellen.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438400" y="161925"/>
        <a:ext cx="36671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266700</xdr:colOff>
      <xdr:row>10</xdr:row>
      <xdr:rowOff>0</xdr:rowOff>
    </xdr:from>
    <xdr:ext cx="1962150" cy="1628775"/>
    <xdr:sp>
      <xdr:nvSpPr>
        <xdr:cNvPr id="2" name="AutoShape 2"/>
        <xdr:cNvSpPr>
          <a:spLocks/>
        </xdr:cNvSpPr>
      </xdr:nvSpPr>
      <xdr:spPr>
        <a:xfrm>
          <a:off x="266700" y="1619250"/>
          <a:ext cx="1962150" cy="1628775"/>
        </a:xfrm>
        <a:prstGeom prst="wedgeRectCallout">
          <a:avLst>
            <a:gd name="adj1" fmla="val 63106"/>
            <a:gd name="adj2" fmla="val -69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boven een tabel. Rechts is een grafiek getekend bij deze tabel.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 gebeurt er in de grafiek als je in de kolom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5 in bijvoorbeeld 15 verandert?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10</xdr:row>
      <xdr:rowOff>0</xdr:rowOff>
    </xdr:from>
    <xdr:to>
      <xdr:col>9</xdr:col>
      <xdr:colOff>238125</xdr:colOff>
      <xdr:row>20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24300" y="1590675"/>
          <a:ext cx="2171700" cy="1676400"/>
        </a:xfrm>
        <a:prstGeom prst="cloudCallout">
          <a:avLst>
            <a:gd name="adj1" fmla="val -76754"/>
            <a:gd name="adj2" fmla="val -52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 welke datum was het pasen in je geboortejaar?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 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rij 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gebleven!?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5</xdr:row>
      <xdr:rowOff>76200</xdr:rowOff>
    </xdr:from>
    <xdr:to>
      <xdr:col>20</xdr:col>
      <xdr:colOff>180975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90950" y="885825"/>
          <a:ext cx="1628775" cy="838200"/>
        </a:xfrm>
        <a:prstGeom prst="wedgeRectCallout">
          <a:avLst>
            <a:gd name="adj1" fmla="val 92689"/>
            <a:gd name="adj2" fmla="val -117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een overzicht van het aantal punten op een examen. Wat gebeurt er als die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verandert in bijvoorbeeld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 </a:t>
          </a:r>
        </a:p>
      </xdr:txBody>
    </xdr:sp>
    <xdr:clientData/>
  </xdr:twoCellAnchor>
  <xdr:twoCellAnchor>
    <xdr:from>
      <xdr:col>13</xdr:col>
      <xdr:colOff>200025</xdr:colOff>
      <xdr:row>16</xdr:row>
      <xdr:rowOff>142875</xdr:rowOff>
    </xdr:from>
    <xdr:to>
      <xdr:col>21</xdr:col>
      <xdr:colOff>0</xdr:colOff>
      <xdr:row>19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905250" y="2733675"/>
          <a:ext cx="1552575" cy="361950"/>
        </a:xfrm>
        <a:prstGeom prst="wedgeRectCallout">
          <a:avLst>
            <a:gd name="adj1" fmla="val -63495"/>
            <a:gd name="adj2" fmla="val 1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Daar is iets mis? Hoe zit dat? Wat is er mis?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142875</xdr:rowOff>
    </xdr:from>
    <xdr:to>
      <xdr:col>18</xdr:col>
      <xdr:colOff>47625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304800"/>
          <a:ext cx="2352675" cy="2933700"/>
        </a:xfrm>
        <a:prstGeom prst="wedgeRectCallout">
          <a:avLst>
            <a:gd name="adj1" fmla="val 2629"/>
            <a:gd name="adj2" fmla="val 58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een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voorbeeld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 een puntenboekje voor een klas. Je kunt per 'werk' een gewicht aangeven, dat is wel handig.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Maar er is nog iets bijzonders mee, want je mag ook niets invullen. In kolom C bijvoorbeeld heeft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niet meegedaan en in kolom D staan een heleboel lege vakjes. Het Excelblad houdt daar rekening mee...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Zoek eens uit hoe we dat voor elkaar gekregen hebben!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2.75">
      <c r="B2" s="16"/>
    </row>
    <row r="3" ht="12.75">
      <c r="B3" s="12"/>
    </row>
    <row r="4" ht="12.75">
      <c r="B4" s="15"/>
    </row>
    <row r="15" ht="12.75">
      <c r="J15" s="14"/>
    </row>
    <row r="21" ht="12.75">
      <c r="B21" t="s">
        <v>14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.57421875" style="0" customWidth="1"/>
    <col min="4" max="4" width="4.7109375" style="0" customWidth="1"/>
    <col min="5" max="5" width="2.8515625" style="0" customWidth="1"/>
    <col min="6" max="6" width="3.421875" style="0" customWidth="1"/>
  </cols>
  <sheetData>
    <row r="1" ht="30" customHeight="1">
      <c r="B1" s="21" t="s">
        <v>10</v>
      </c>
    </row>
    <row r="2" spans="2:6" ht="12.75">
      <c r="B2" s="22" t="s">
        <v>11</v>
      </c>
      <c r="C2" s="1"/>
      <c r="D2" s="1"/>
      <c r="E2" s="1"/>
      <c r="F2" s="2"/>
    </row>
    <row r="3" spans="2:6" ht="12.75">
      <c r="B3" s="22" t="s">
        <v>3</v>
      </c>
      <c r="C3" s="1"/>
      <c r="D3" s="1"/>
      <c r="E3" s="1"/>
      <c r="F3" s="2"/>
    </row>
    <row r="4" spans="2:6" ht="12.75">
      <c r="B4" s="75" t="s">
        <v>0</v>
      </c>
      <c r="C4" s="76"/>
      <c r="D4" s="76"/>
      <c r="E4" s="76"/>
      <c r="F4" s="11">
        <v>3</v>
      </c>
    </row>
    <row r="5" spans="2:6" ht="12.75">
      <c r="B5" s="3">
        <v>1</v>
      </c>
      <c r="C5" s="4" t="s">
        <v>1</v>
      </c>
      <c r="D5" s="5">
        <f aca="true" t="shared" si="0" ref="D5:D14">$F$4</f>
        <v>3</v>
      </c>
      <c r="E5" s="4" t="s">
        <v>2</v>
      </c>
      <c r="F5" s="6">
        <f aca="true" t="shared" si="1" ref="F5:F14">B5*D5</f>
        <v>3</v>
      </c>
    </row>
    <row r="6" spans="2:6" ht="12.75">
      <c r="B6" s="3">
        <v>2</v>
      </c>
      <c r="C6" s="4" t="s">
        <v>1</v>
      </c>
      <c r="D6" s="5">
        <f t="shared" si="0"/>
        <v>3</v>
      </c>
      <c r="E6" s="4" t="s">
        <v>2</v>
      </c>
      <c r="F6" s="6">
        <f t="shared" si="1"/>
        <v>6</v>
      </c>
    </row>
    <row r="7" spans="2:6" ht="12.75">
      <c r="B7" s="3">
        <v>3</v>
      </c>
      <c r="C7" s="4" t="s">
        <v>1</v>
      </c>
      <c r="D7" s="5">
        <f t="shared" si="0"/>
        <v>3</v>
      </c>
      <c r="E7" s="4" t="s">
        <v>2</v>
      </c>
      <c r="F7" s="6">
        <f t="shared" si="1"/>
        <v>9</v>
      </c>
    </row>
    <row r="8" spans="2:6" ht="12.75">
      <c r="B8" s="3">
        <v>4</v>
      </c>
      <c r="C8" s="4" t="s">
        <v>1</v>
      </c>
      <c r="D8" s="5">
        <f t="shared" si="0"/>
        <v>3</v>
      </c>
      <c r="E8" s="4" t="s">
        <v>2</v>
      </c>
      <c r="F8" s="6">
        <f>B8*D8</f>
        <v>12</v>
      </c>
    </row>
    <row r="9" spans="2:6" ht="12.75">
      <c r="B9" s="3">
        <v>5</v>
      </c>
      <c r="C9" s="4" t="s">
        <v>1</v>
      </c>
      <c r="D9" s="5">
        <f t="shared" si="0"/>
        <v>3</v>
      </c>
      <c r="E9" s="4" t="s">
        <v>2</v>
      </c>
      <c r="F9" s="6">
        <f t="shared" si="1"/>
        <v>15</v>
      </c>
    </row>
    <row r="10" spans="2:6" ht="12.75">
      <c r="B10" s="3">
        <v>6</v>
      </c>
      <c r="C10" s="4" t="s">
        <v>1</v>
      </c>
      <c r="D10" s="5">
        <f t="shared" si="0"/>
        <v>3</v>
      </c>
      <c r="E10" s="4" t="s">
        <v>2</v>
      </c>
      <c r="F10" s="6">
        <f t="shared" si="1"/>
        <v>18</v>
      </c>
    </row>
    <row r="11" spans="2:6" ht="12.75">
      <c r="B11" s="3">
        <v>7</v>
      </c>
      <c r="C11" s="4" t="s">
        <v>1</v>
      </c>
      <c r="D11" s="5">
        <f t="shared" si="0"/>
        <v>3</v>
      </c>
      <c r="E11" s="4" t="s">
        <v>2</v>
      </c>
      <c r="F11" s="6">
        <f t="shared" si="1"/>
        <v>21</v>
      </c>
    </row>
    <row r="12" spans="2:6" ht="12.75">
      <c r="B12" s="3">
        <v>8</v>
      </c>
      <c r="C12" s="4" t="s">
        <v>1</v>
      </c>
      <c r="D12" s="5">
        <f t="shared" si="0"/>
        <v>3</v>
      </c>
      <c r="E12" s="4" t="s">
        <v>2</v>
      </c>
      <c r="F12" s="6">
        <f t="shared" si="1"/>
        <v>24</v>
      </c>
    </row>
    <row r="13" spans="2:6" ht="12.75">
      <c r="B13" s="3">
        <v>9</v>
      </c>
      <c r="C13" s="4" t="s">
        <v>1</v>
      </c>
      <c r="D13" s="5">
        <f t="shared" si="0"/>
        <v>3</v>
      </c>
      <c r="E13" s="4" t="s">
        <v>2</v>
      </c>
      <c r="F13" s="6">
        <f t="shared" si="1"/>
        <v>27</v>
      </c>
    </row>
    <row r="14" spans="2:6" ht="12.75">
      <c r="B14" s="7">
        <v>10</v>
      </c>
      <c r="C14" s="8" t="s">
        <v>1</v>
      </c>
      <c r="D14" s="9">
        <f t="shared" si="0"/>
        <v>3</v>
      </c>
      <c r="E14" s="8" t="s">
        <v>2</v>
      </c>
      <c r="F14" s="10">
        <f t="shared" si="1"/>
        <v>30</v>
      </c>
    </row>
  </sheetData>
  <sheetProtection/>
  <mergeCells count="1">
    <mergeCell ref="B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7.140625" style="0" customWidth="1"/>
  </cols>
  <sheetData>
    <row r="3" ht="12.75">
      <c r="B3" t="s">
        <v>9</v>
      </c>
    </row>
    <row r="6" spans="3:4" ht="12.75">
      <c r="C6" s="13" t="s">
        <v>4</v>
      </c>
      <c r="D6" s="17" t="s">
        <v>5</v>
      </c>
    </row>
    <row r="7" spans="3:4" ht="12.75">
      <c r="C7" s="13" t="s">
        <v>6</v>
      </c>
      <c r="D7" s="18">
        <f ca="1">NOW()</f>
        <v>39625.067208217595</v>
      </c>
    </row>
    <row r="8" spans="3:4" ht="12.75">
      <c r="C8" s="13" t="s">
        <v>7</v>
      </c>
      <c r="D8" s="19">
        <v>12000000</v>
      </c>
    </row>
    <row r="9" spans="3:4" ht="12.75">
      <c r="C9" s="13" t="s">
        <v>8</v>
      </c>
      <c r="D9" s="20">
        <f>SIN(1.4)</f>
        <v>0.9854497299884601</v>
      </c>
    </row>
    <row r="10" spans="3:4" ht="12.75">
      <c r="C10" s="13" t="s">
        <v>8</v>
      </c>
      <c r="D10" s="1">
        <f>1+2+3</f>
        <v>6</v>
      </c>
    </row>
    <row r="11" spans="3:4" ht="12.75">
      <c r="C11" s="13" t="s">
        <v>8</v>
      </c>
      <c r="D11" s="1">
        <f>COUNT(D6:D10)</f>
        <v>4</v>
      </c>
    </row>
    <row r="12" spans="3:4" ht="12.75">
      <c r="C12" s="13" t="s">
        <v>8</v>
      </c>
      <c r="D12" s="17">
        <f>D10+D11</f>
        <v>10</v>
      </c>
    </row>
    <row r="13" spans="3:4" ht="12.75">
      <c r="C13" s="13" t="s">
        <v>8</v>
      </c>
      <c r="D13" s="1">
        <f>PI()</f>
        <v>3.141592653589793</v>
      </c>
    </row>
    <row r="14" spans="3:4" ht="12.75">
      <c r="C14" s="13" t="s">
        <v>8</v>
      </c>
      <c r="D14" s="1" t="str">
        <f>IF(2&gt;1,"ja","nee")</f>
        <v>ja</v>
      </c>
    </row>
    <row r="15" spans="3:4" ht="12.75">
      <c r="C15" s="13" t="s">
        <v>8</v>
      </c>
      <c r="D15" s="1" t="str">
        <f>IF(D12=10,"b8 is 10","b8 is geen 10")</f>
        <v>b8 is 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25" t="s">
        <v>12</v>
      </c>
      <c r="C2" s="25" t="s">
        <v>13</v>
      </c>
    </row>
    <row r="3" spans="2:3" ht="12.75">
      <c r="B3" s="24">
        <v>1997</v>
      </c>
      <c r="C3" s="24">
        <v>5</v>
      </c>
    </row>
    <row r="4" spans="2:3" ht="12.75">
      <c r="B4" s="24">
        <v>1998</v>
      </c>
      <c r="C4" s="24">
        <v>13</v>
      </c>
    </row>
    <row r="5" spans="2:3" ht="12.75">
      <c r="B5" s="24">
        <v>1999</v>
      </c>
      <c r="C5" s="24">
        <v>16</v>
      </c>
    </row>
    <row r="6" spans="2:3" ht="12.75">
      <c r="B6" s="24">
        <v>2000</v>
      </c>
      <c r="C6" s="24">
        <v>19</v>
      </c>
    </row>
    <row r="7" spans="2:3" ht="12.75">
      <c r="B7" s="24">
        <v>2001</v>
      </c>
      <c r="C7" s="24">
        <v>46</v>
      </c>
    </row>
    <row r="8" spans="2:3" ht="12.75">
      <c r="B8" s="24">
        <v>2002</v>
      </c>
      <c r="C8" s="24">
        <v>32</v>
      </c>
    </row>
    <row r="9" spans="2:3" ht="12.75">
      <c r="B9" s="24">
        <v>2003</v>
      </c>
      <c r="C9" s="24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F10"/>
  <sheetViews>
    <sheetView zoomScalePageLayoutView="0" workbookViewId="0" topLeftCell="A1">
      <selection activeCell="D10" sqref="D10:E10"/>
    </sheetView>
  </sheetViews>
  <sheetFormatPr defaultColWidth="9.140625" defaultRowHeight="12.75"/>
  <cols>
    <col min="2" max="2" width="5.140625" style="0" customWidth="1"/>
    <col min="3" max="3" width="18.7109375" style="0" customWidth="1"/>
  </cols>
  <sheetData>
    <row r="5" spans="2:6" ht="18">
      <c r="B5" s="81" t="s">
        <v>15</v>
      </c>
      <c r="C5" s="81"/>
      <c r="D5" s="81"/>
      <c r="E5" s="81"/>
      <c r="F5" s="81"/>
    </row>
    <row r="6" spans="2:5" ht="18">
      <c r="B6" s="26"/>
      <c r="C6" s="82" t="s">
        <v>16</v>
      </c>
      <c r="D6" s="83"/>
      <c r="E6" s="84"/>
    </row>
    <row r="7" spans="2:5" ht="12.75">
      <c r="B7" s="26"/>
      <c r="C7" s="85" t="s">
        <v>17</v>
      </c>
      <c r="D7" s="86"/>
      <c r="E7" s="87"/>
    </row>
    <row r="8" spans="3:6" ht="12.75">
      <c r="C8" s="27" t="s">
        <v>18</v>
      </c>
      <c r="D8" s="88">
        <v>2009</v>
      </c>
      <c r="E8" s="89"/>
      <c r="F8" s="13" t="s">
        <v>19</v>
      </c>
    </row>
    <row r="9" spans="3:5" ht="12.75" hidden="1">
      <c r="C9" s="28" t="s">
        <v>20</v>
      </c>
      <c r="D9" s="77">
        <f>IF(OR(ROUND(22+MOD((19*MOD(D8,19)+24),30)+MOD((2*MOD(D8,4)+4*MOD(D8,7)+6*MOD((19*MOD(D8,19)+24),30)+MOD((4+D8/100-D8/400),7)),7),0)=57,AND(MOD((19*MOD(D8,19)+24),30)=28,MOD((2*MOD(D8,4)+4*MOD(D8,7)+6*MOD((19*MOD(D8,19)+24),30)+MOD((4+D8/100-D8/400),7)),7)=6,MOD(D8,19)&gt;10)),ROUND(22+MOD((19*MOD(D8,19)+24),30)+MOD((2*MOD(D8,4)+4*MOD(D8,7)+6*MOD((19*MOD(D8,19)+24),30)+MOD((4+D8/100-D8/400),7)),7),0)-7,ROUND(22+MOD((19*MOD(D8,19)+24),30)+MOD((2*MOD(D8,4)+4*MOD(D8,7)+6*MOD((19*MOD(D8,19)+24),30)+MOD((4+D8/100-D8/400),7)),7),0))</f>
        <v>43</v>
      </c>
      <c r="E9" s="78"/>
    </row>
    <row r="10" spans="3:5" ht="12.75">
      <c r="C10" s="29" t="s">
        <v>21</v>
      </c>
      <c r="D10" s="79">
        <f>IF(D9&gt;31,DATE(D8,4,D9-31),DATE(D8,3,D9))</f>
        <v>39915</v>
      </c>
      <c r="E10" s="80"/>
    </row>
  </sheetData>
  <sheetProtection/>
  <mergeCells count="6">
    <mergeCell ref="D9:E9"/>
    <mergeCell ref="D10:E10"/>
    <mergeCell ref="B5:F5"/>
    <mergeCell ref="C6:E6"/>
    <mergeCell ref="C7:E7"/>
    <mergeCell ref="D8:E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6" ht="12.75">
      <c r="A1" s="30" t="s">
        <v>22</v>
      </c>
      <c r="B1" s="31"/>
      <c r="C1" s="31"/>
      <c r="D1" s="31"/>
      <c r="E1" s="31"/>
      <c r="F1" s="31"/>
    </row>
    <row r="2" spans="1:6" ht="12.75">
      <c r="A2" s="90" t="s">
        <v>23</v>
      </c>
      <c r="B2" s="90"/>
      <c r="C2" s="90"/>
      <c r="D2" s="90"/>
      <c r="E2" s="90"/>
      <c r="F2" s="31"/>
    </row>
    <row r="3" spans="1:8" ht="12.75">
      <c r="A3" s="32" t="s">
        <v>1</v>
      </c>
      <c r="B3" s="32" t="s">
        <v>24</v>
      </c>
      <c r="C3" s="32" t="s">
        <v>25</v>
      </c>
      <c r="D3" s="32" t="s">
        <v>26</v>
      </c>
      <c r="E3" s="32" t="s">
        <v>27</v>
      </c>
      <c r="F3" s="32" t="s">
        <v>28</v>
      </c>
      <c r="H3" s="59" t="s">
        <v>32</v>
      </c>
    </row>
    <row r="4" spans="1:8" ht="12.75">
      <c r="A4" s="33">
        <v>3</v>
      </c>
      <c r="B4" s="34">
        <v>1</v>
      </c>
      <c r="C4" s="33">
        <f>B4*A4</f>
        <v>3</v>
      </c>
      <c r="D4" s="35">
        <f>A4-$C$14</f>
        <v>-3</v>
      </c>
      <c r="E4" s="35">
        <f>D4^2</f>
        <v>9</v>
      </c>
      <c r="F4" s="36">
        <f>E4*B4</f>
        <v>9</v>
      </c>
      <c r="H4" t="s">
        <v>33</v>
      </c>
    </row>
    <row r="5" spans="1:8" ht="12.75">
      <c r="A5" s="37">
        <v>4</v>
      </c>
      <c r="B5" s="38">
        <v>2</v>
      </c>
      <c r="C5" s="37">
        <f aca="true" t="shared" si="0" ref="C5:C10">B5*A5</f>
        <v>8</v>
      </c>
      <c r="D5" s="35">
        <f aca="true" t="shared" si="1" ref="D5:D10">A5-$C$14</f>
        <v>-2</v>
      </c>
      <c r="E5" s="39">
        <f aca="true" t="shared" si="2" ref="E5:E10">D5^2</f>
        <v>4</v>
      </c>
      <c r="F5" s="40">
        <f aca="true" t="shared" si="3" ref="F5:F10">E5*B5</f>
        <v>8</v>
      </c>
      <c r="H5" t="s">
        <v>34</v>
      </c>
    </row>
    <row r="6" spans="1:6" ht="12.75">
      <c r="A6" s="37">
        <v>5</v>
      </c>
      <c r="B6" s="38">
        <v>3</v>
      </c>
      <c r="C6" s="37">
        <f t="shared" si="0"/>
        <v>15</v>
      </c>
      <c r="D6" s="35">
        <f t="shared" si="1"/>
        <v>-1</v>
      </c>
      <c r="E6" s="39">
        <f t="shared" si="2"/>
        <v>1</v>
      </c>
      <c r="F6" s="40">
        <f t="shared" si="3"/>
        <v>3</v>
      </c>
    </row>
    <row r="7" spans="1:8" ht="12.75">
      <c r="A7" s="37">
        <v>6</v>
      </c>
      <c r="B7" s="38">
        <v>4</v>
      </c>
      <c r="C7" s="37">
        <f t="shared" si="0"/>
        <v>24</v>
      </c>
      <c r="D7" s="35">
        <f t="shared" si="1"/>
        <v>0</v>
      </c>
      <c r="E7" s="39">
        <f t="shared" si="2"/>
        <v>0</v>
      </c>
      <c r="F7" s="40">
        <f t="shared" si="3"/>
        <v>0</v>
      </c>
      <c r="H7" t="s">
        <v>35</v>
      </c>
    </row>
    <row r="8" spans="1:8" ht="12.75">
      <c r="A8" s="37">
        <v>7</v>
      </c>
      <c r="B8" s="38">
        <v>3</v>
      </c>
      <c r="C8" s="37">
        <f t="shared" si="0"/>
        <v>21</v>
      </c>
      <c r="D8" s="35">
        <f t="shared" si="1"/>
        <v>1</v>
      </c>
      <c r="E8" s="39">
        <f t="shared" si="2"/>
        <v>1</v>
      </c>
      <c r="F8" s="40">
        <f t="shared" si="3"/>
        <v>3</v>
      </c>
      <c r="H8" t="s">
        <v>36</v>
      </c>
    </row>
    <row r="9" spans="1:6" ht="12.75">
      <c r="A9" s="37">
        <v>8</v>
      </c>
      <c r="B9" s="38">
        <v>2</v>
      </c>
      <c r="C9" s="37">
        <f t="shared" si="0"/>
        <v>16</v>
      </c>
      <c r="D9" s="35">
        <f t="shared" si="1"/>
        <v>2</v>
      </c>
      <c r="E9" s="39">
        <f t="shared" si="2"/>
        <v>4</v>
      </c>
      <c r="F9" s="40">
        <f t="shared" si="3"/>
        <v>8</v>
      </c>
    </row>
    <row r="10" spans="1:6" ht="12.75">
      <c r="A10" s="41">
        <v>9</v>
      </c>
      <c r="B10" s="42">
        <v>1</v>
      </c>
      <c r="C10" s="41">
        <f t="shared" si="0"/>
        <v>9</v>
      </c>
      <c r="D10" s="35">
        <f t="shared" si="1"/>
        <v>3</v>
      </c>
      <c r="E10" s="43">
        <f t="shared" si="2"/>
        <v>9</v>
      </c>
      <c r="F10" s="44">
        <f t="shared" si="3"/>
        <v>9</v>
      </c>
    </row>
    <row r="11" spans="1:6" ht="12.75">
      <c r="A11" s="31"/>
      <c r="B11" s="45"/>
      <c r="C11" s="45"/>
      <c r="D11" s="31"/>
      <c r="E11" s="31"/>
      <c r="F11" s="46"/>
    </row>
    <row r="12" spans="1:6" ht="12.75">
      <c r="A12" s="47" t="s">
        <v>29</v>
      </c>
      <c r="B12" s="48">
        <f>SUM(B4:B11)</f>
        <v>16</v>
      </c>
      <c r="C12" s="48">
        <f>SUM(C4:C11)</f>
        <v>96</v>
      </c>
      <c r="D12" s="49"/>
      <c r="E12" s="50"/>
      <c r="F12" s="51">
        <f>SUM(F4:F11)</f>
        <v>40</v>
      </c>
    </row>
    <row r="13" spans="1:6" ht="12.75">
      <c r="A13" s="31"/>
      <c r="B13" s="31"/>
      <c r="C13" s="31"/>
      <c r="D13" s="31"/>
      <c r="E13" s="52"/>
      <c r="F13" s="51">
        <f>F12/B12</f>
        <v>2.5</v>
      </c>
    </row>
    <row r="14" spans="1:6" ht="12.75">
      <c r="A14" s="53"/>
      <c r="B14" s="54" t="s">
        <v>30</v>
      </c>
      <c r="C14" s="55">
        <f>C12/B12</f>
        <v>6</v>
      </c>
      <c r="D14" s="56"/>
      <c r="E14" s="57" t="s">
        <v>31</v>
      </c>
      <c r="F14" s="58">
        <f>SQRT(F13)</f>
        <v>1.5811388300841898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Y3" sqref="Y3"/>
    </sheetView>
  </sheetViews>
  <sheetFormatPr defaultColWidth="9.140625" defaultRowHeight="12.75"/>
  <cols>
    <col min="1" max="1" width="3.8515625" style="0" bestFit="1" customWidth="1"/>
    <col min="2" max="2" width="15.57421875" style="0" bestFit="1" customWidth="1"/>
    <col min="3" max="22" width="3.28125" style="0" customWidth="1"/>
    <col min="23" max="23" width="3.00390625" style="0" customWidth="1"/>
    <col min="24" max="24" width="3.00390625" style="0" bestFit="1" customWidth="1"/>
    <col min="25" max="26" width="3.57421875" style="0" bestFit="1" customWidth="1"/>
    <col min="27" max="27" width="5.00390625" style="0" bestFit="1" customWidth="1"/>
  </cols>
  <sheetData>
    <row r="1" spans="1:27" ht="12.75">
      <c r="A1" s="2"/>
      <c r="B1" s="13" t="s">
        <v>37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X1" s="60" t="s">
        <v>38</v>
      </c>
      <c r="Y1" s="23" t="s">
        <v>39</v>
      </c>
      <c r="Z1" s="23" t="s">
        <v>40</v>
      </c>
      <c r="AA1" s="23" t="s">
        <v>41</v>
      </c>
    </row>
    <row r="2" spans="1:27" ht="12.75">
      <c r="A2" s="2"/>
      <c r="B2" s="13" t="s">
        <v>42</v>
      </c>
      <c r="C2" s="23">
        <v>4</v>
      </c>
      <c r="D2" s="23">
        <v>5</v>
      </c>
      <c r="E2" s="23">
        <v>5</v>
      </c>
      <c r="F2" s="23">
        <v>5</v>
      </c>
      <c r="G2" s="23">
        <v>6</v>
      </c>
      <c r="H2" s="23">
        <v>3</v>
      </c>
      <c r="I2" s="23">
        <v>4</v>
      </c>
      <c r="J2" s="23">
        <v>4</v>
      </c>
      <c r="K2" s="23">
        <v>5</v>
      </c>
      <c r="L2" s="23">
        <v>4</v>
      </c>
      <c r="M2" s="23">
        <v>4</v>
      </c>
      <c r="N2" s="23">
        <v>5</v>
      </c>
      <c r="O2" s="23">
        <v>6</v>
      </c>
      <c r="P2" s="23">
        <v>4</v>
      </c>
      <c r="Q2" s="23">
        <v>6</v>
      </c>
      <c r="R2" s="23">
        <v>3</v>
      </c>
      <c r="S2" s="23">
        <v>4</v>
      </c>
      <c r="T2" s="23">
        <v>5</v>
      </c>
      <c r="U2" s="23">
        <v>4</v>
      </c>
      <c r="V2" s="23">
        <v>4</v>
      </c>
      <c r="W2" s="13"/>
      <c r="X2" s="61">
        <f>SUM(C2:V2)</f>
        <v>90</v>
      </c>
      <c r="Y2" s="62">
        <v>1</v>
      </c>
      <c r="Z2" s="1"/>
      <c r="AA2" s="1"/>
    </row>
    <row r="3" spans="1:27" ht="12.75">
      <c r="A3" s="26" t="s">
        <v>43</v>
      </c>
      <c r="B3" s="1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63"/>
      <c r="Y3" s="1"/>
      <c r="Z3" s="1"/>
      <c r="AA3" s="1"/>
    </row>
    <row r="4" spans="1:27" ht="12.75">
      <c r="A4" s="2">
        <v>7</v>
      </c>
      <c r="B4" t="s">
        <v>45</v>
      </c>
      <c r="C4" s="64">
        <v>4</v>
      </c>
      <c r="D4" s="64">
        <v>1</v>
      </c>
      <c r="E4" s="64">
        <v>1</v>
      </c>
      <c r="F4" s="64">
        <v>1</v>
      </c>
      <c r="G4" s="64">
        <v>3</v>
      </c>
      <c r="H4" s="64">
        <v>0</v>
      </c>
      <c r="I4" s="64">
        <v>4</v>
      </c>
      <c r="J4" s="64">
        <v>4</v>
      </c>
      <c r="K4" s="64">
        <v>4</v>
      </c>
      <c r="L4" s="64">
        <v>2</v>
      </c>
      <c r="M4" s="64">
        <v>0</v>
      </c>
      <c r="N4" s="64">
        <v>2</v>
      </c>
      <c r="O4" s="64">
        <v>0</v>
      </c>
      <c r="P4" s="64">
        <v>0</v>
      </c>
      <c r="Q4" s="64">
        <v>2</v>
      </c>
      <c r="R4" s="64">
        <v>3</v>
      </c>
      <c r="S4" s="64">
        <v>0</v>
      </c>
      <c r="T4" s="64">
        <v>1</v>
      </c>
      <c r="U4" s="64">
        <v>0</v>
      </c>
      <c r="V4" s="64">
        <v>0</v>
      </c>
      <c r="W4" s="65"/>
      <c r="X4" s="63">
        <f>SUM(C4:V4)</f>
        <v>32</v>
      </c>
      <c r="Y4" s="66">
        <f>(10-$Y$2)*X4/$X$2+$Y$2</f>
        <v>4.2</v>
      </c>
      <c r="Z4" s="66">
        <v>5.8</v>
      </c>
      <c r="AA4" s="67">
        <f>(Z4+Y4)/2</f>
        <v>5</v>
      </c>
    </row>
    <row r="5" spans="1:27" ht="12.75">
      <c r="A5" s="2">
        <v>9</v>
      </c>
      <c r="B5" t="s">
        <v>46</v>
      </c>
      <c r="C5" s="64">
        <v>4</v>
      </c>
      <c r="D5" s="64">
        <v>5</v>
      </c>
      <c r="E5" s="64">
        <v>4</v>
      </c>
      <c r="F5" s="64">
        <v>4</v>
      </c>
      <c r="G5" s="64">
        <v>6</v>
      </c>
      <c r="H5" s="64">
        <v>2</v>
      </c>
      <c r="I5" s="64">
        <v>4</v>
      </c>
      <c r="J5" s="64">
        <v>0</v>
      </c>
      <c r="K5" s="64">
        <v>0</v>
      </c>
      <c r="L5" s="64">
        <v>3</v>
      </c>
      <c r="M5" s="64">
        <v>4</v>
      </c>
      <c r="N5" s="64">
        <v>5</v>
      </c>
      <c r="O5" s="64">
        <v>0</v>
      </c>
      <c r="P5" s="64">
        <v>0</v>
      </c>
      <c r="Q5" s="64">
        <v>0</v>
      </c>
      <c r="R5" s="64">
        <v>1</v>
      </c>
      <c r="S5" s="64">
        <v>0</v>
      </c>
      <c r="T5" s="64">
        <v>0</v>
      </c>
      <c r="U5" s="64">
        <v>0</v>
      </c>
      <c r="V5" s="64">
        <v>0</v>
      </c>
      <c r="W5" s="65"/>
      <c r="X5" s="63">
        <f aca="true" t="shared" si="0" ref="X5:X20">SUM(C5:V5)</f>
        <v>42</v>
      </c>
      <c r="Y5" s="66">
        <f aca="true" t="shared" si="1" ref="Y5:Y20">(10-$Y$2)*X5/$X$2+$Y$2</f>
        <v>5.2</v>
      </c>
      <c r="Z5" s="66">
        <v>4.6</v>
      </c>
      <c r="AA5" s="67">
        <f aca="true" t="shared" si="2" ref="AA5:AA20">(Z5+Y5)/2</f>
        <v>4.9</v>
      </c>
    </row>
    <row r="6" spans="1:27" ht="12.75">
      <c r="A6" s="2">
        <v>18</v>
      </c>
      <c r="B6" t="s">
        <v>47</v>
      </c>
      <c r="C6" s="64">
        <v>4</v>
      </c>
      <c r="D6" s="64">
        <v>5</v>
      </c>
      <c r="E6" s="64">
        <v>5</v>
      </c>
      <c r="F6" s="64">
        <v>5</v>
      </c>
      <c r="G6" s="64">
        <v>6</v>
      </c>
      <c r="H6" s="64">
        <v>0</v>
      </c>
      <c r="I6" s="64">
        <v>4</v>
      </c>
      <c r="J6" s="64">
        <v>4</v>
      </c>
      <c r="K6" s="64">
        <v>4</v>
      </c>
      <c r="L6" s="64">
        <v>4</v>
      </c>
      <c r="M6" s="64">
        <v>1</v>
      </c>
      <c r="N6" s="64">
        <v>2</v>
      </c>
      <c r="O6" s="64">
        <v>0</v>
      </c>
      <c r="P6" s="64">
        <v>4</v>
      </c>
      <c r="Q6" s="64">
        <v>6</v>
      </c>
      <c r="R6" s="64">
        <v>3</v>
      </c>
      <c r="S6" s="64">
        <v>4</v>
      </c>
      <c r="T6" s="64">
        <v>5</v>
      </c>
      <c r="U6" s="64">
        <v>4</v>
      </c>
      <c r="V6" s="64">
        <v>4</v>
      </c>
      <c r="W6" s="65"/>
      <c r="X6" s="63">
        <f t="shared" si="0"/>
        <v>74</v>
      </c>
      <c r="Y6" s="66">
        <f t="shared" si="1"/>
        <v>8.4</v>
      </c>
      <c r="Z6" s="66">
        <v>7.5</v>
      </c>
      <c r="AA6" s="67">
        <f t="shared" si="2"/>
        <v>7.95</v>
      </c>
    </row>
    <row r="7" spans="1:27" ht="12.75">
      <c r="A7" s="2">
        <v>19</v>
      </c>
      <c r="B7" t="s">
        <v>45</v>
      </c>
      <c r="C7" s="64">
        <v>3</v>
      </c>
      <c r="D7" s="64">
        <v>5</v>
      </c>
      <c r="E7" s="64">
        <v>5</v>
      </c>
      <c r="F7" s="64">
        <v>4</v>
      </c>
      <c r="G7" s="64">
        <v>2</v>
      </c>
      <c r="H7" s="64">
        <v>0</v>
      </c>
      <c r="I7" s="64">
        <v>4</v>
      </c>
      <c r="J7" s="64">
        <v>1</v>
      </c>
      <c r="K7" s="64">
        <v>2</v>
      </c>
      <c r="L7" s="64">
        <v>4</v>
      </c>
      <c r="M7" s="64">
        <v>0</v>
      </c>
      <c r="N7" s="64">
        <v>5</v>
      </c>
      <c r="O7" s="64">
        <v>0</v>
      </c>
      <c r="P7" s="64">
        <v>4</v>
      </c>
      <c r="Q7" s="64">
        <v>2</v>
      </c>
      <c r="R7" s="64">
        <v>2</v>
      </c>
      <c r="S7" s="64">
        <v>4</v>
      </c>
      <c r="T7" s="64">
        <v>4</v>
      </c>
      <c r="U7" s="64">
        <v>4</v>
      </c>
      <c r="V7" s="64">
        <v>1</v>
      </c>
      <c r="W7" s="65"/>
      <c r="X7" s="63">
        <f t="shared" si="0"/>
        <v>56</v>
      </c>
      <c r="Y7" s="66">
        <f t="shared" si="1"/>
        <v>6.6</v>
      </c>
      <c r="Z7" s="66">
        <v>6.2</v>
      </c>
      <c r="AA7" s="67">
        <f t="shared" si="2"/>
        <v>6.4</v>
      </c>
    </row>
    <row r="8" spans="1:27" ht="12.75">
      <c r="A8" s="2">
        <v>22</v>
      </c>
      <c r="B8" t="s">
        <v>48</v>
      </c>
      <c r="C8" s="64">
        <v>4</v>
      </c>
      <c r="D8" s="64">
        <v>5</v>
      </c>
      <c r="E8" s="64">
        <v>5</v>
      </c>
      <c r="F8" s="64">
        <v>5</v>
      </c>
      <c r="G8" s="64">
        <v>2</v>
      </c>
      <c r="H8" s="64">
        <v>0</v>
      </c>
      <c r="I8" s="64">
        <v>4</v>
      </c>
      <c r="J8" s="64">
        <v>4</v>
      </c>
      <c r="K8" s="64">
        <v>4</v>
      </c>
      <c r="L8" s="64">
        <v>4</v>
      </c>
      <c r="M8" s="64">
        <v>1</v>
      </c>
      <c r="N8" s="64">
        <v>2</v>
      </c>
      <c r="O8" s="64">
        <v>0</v>
      </c>
      <c r="P8" s="64">
        <v>0</v>
      </c>
      <c r="Q8" s="64">
        <v>3</v>
      </c>
      <c r="R8" s="64">
        <v>3</v>
      </c>
      <c r="S8" s="64">
        <v>2</v>
      </c>
      <c r="T8" s="64">
        <v>0</v>
      </c>
      <c r="U8" s="64">
        <v>0</v>
      </c>
      <c r="V8" s="64">
        <v>0</v>
      </c>
      <c r="W8" s="65"/>
      <c r="X8" s="63">
        <f t="shared" si="0"/>
        <v>48</v>
      </c>
      <c r="Y8" s="66">
        <f t="shared" si="1"/>
        <v>5.8</v>
      </c>
      <c r="Z8" s="66">
        <v>7.4</v>
      </c>
      <c r="AA8" s="67">
        <f t="shared" si="2"/>
        <v>6.6</v>
      </c>
    </row>
    <row r="9" spans="1:27" ht="12.75">
      <c r="A9" s="2">
        <v>28</v>
      </c>
      <c r="B9" t="s">
        <v>49</v>
      </c>
      <c r="C9" s="64">
        <v>4</v>
      </c>
      <c r="D9" s="64">
        <v>5</v>
      </c>
      <c r="E9" s="64">
        <v>5</v>
      </c>
      <c r="F9" s="64">
        <v>5</v>
      </c>
      <c r="G9" s="64">
        <v>6</v>
      </c>
      <c r="H9" s="64">
        <v>3</v>
      </c>
      <c r="I9" s="64">
        <v>4</v>
      </c>
      <c r="J9" s="64">
        <v>4</v>
      </c>
      <c r="K9" s="64">
        <v>3</v>
      </c>
      <c r="L9" s="64">
        <v>4</v>
      </c>
      <c r="M9" s="64">
        <v>0</v>
      </c>
      <c r="N9" s="64">
        <v>4</v>
      </c>
      <c r="O9" s="64">
        <v>0</v>
      </c>
      <c r="P9" s="64">
        <v>4</v>
      </c>
      <c r="Q9" s="64">
        <v>2</v>
      </c>
      <c r="R9" s="64">
        <v>3</v>
      </c>
      <c r="S9" s="64">
        <v>0</v>
      </c>
      <c r="T9" s="64">
        <v>5</v>
      </c>
      <c r="U9" s="64">
        <v>0</v>
      </c>
      <c r="V9" s="64">
        <v>0</v>
      </c>
      <c r="W9" s="65"/>
      <c r="X9" s="63">
        <f t="shared" si="0"/>
        <v>61</v>
      </c>
      <c r="Y9" s="66">
        <f t="shared" si="1"/>
        <v>7.1</v>
      </c>
      <c r="Z9" s="66">
        <v>5.2</v>
      </c>
      <c r="AA9" s="67">
        <f t="shared" si="2"/>
        <v>6.15</v>
      </c>
    </row>
    <row r="10" spans="1:27" ht="12.75">
      <c r="A10" s="2">
        <v>30</v>
      </c>
      <c r="B10" t="s">
        <v>50</v>
      </c>
      <c r="C10" s="64">
        <v>4</v>
      </c>
      <c r="D10" s="64">
        <v>5</v>
      </c>
      <c r="E10" s="64">
        <v>4</v>
      </c>
      <c r="F10" s="64">
        <v>2</v>
      </c>
      <c r="G10" s="64">
        <v>0</v>
      </c>
      <c r="H10" s="64">
        <v>0</v>
      </c>
      <c r="I10" s="64">
        <v>4</v>
      </c>
      <c r="J10" s="64">
        <v>4</v>
      </c>
      <c r="K10" s="64">
        <v>2</v>
      </c>
      <c r="L10" s="64">
        <v>2</v>
      </c>
      <c r="M10" s="64">
        <v>2</v>
      </c>
      <c r="N10" s="64">
        <v>5</v>
      </c>
      <c r="O10" s="64">
        <v>1</v>
      </c>
      <c r="P10" s="64">
        <v>4</v>
      </c>
      <c r="Q10" s="64">
        <v>2</v>
      </c>
      <c r="R10" s="64">
        <v>2</v>
      </c>
      <c r="S10" s="64">
        <v>0</v>
      </c>
      <c r="T10" s="64">
        <v>4</v>
      </c>
      <c r="U10" s="64">
        <v>0</v>
      </c>
      <c r="V10" s="64">
        <v>0</v>
      </c>
      <c r="W10" s="65"/>
      <c r="X10" s="63">
        <f t="shared" si="0"/>
        <v>47</v>
      </c>
      <c r="Y10" s="66">
        <f t="shared" si="1"/>
        <v>5.7</v>
      </c>
      <c r="Z10" s="66">
        <v>5.6</v>
      </c>
      <c r="AA10" s="67">
        <f t="shared" si="2"/>
        <v>5.65</v>
      </c>
    </row>
    <row r="11" spans="1:27" ht="12.75">
      <c r="A11" s="2">
        <v>37</v>
      </c>
      <c r="B11" t="s">
        <v>51</v>
      </c>
      <c r="C11" s="64">
        <v>4</v>
      </c>
      <c r="D11" s="64">
        <v>5</v>
      </c>
      <c r="E11" s="64">
        <v>3</v>
      </c>
      <c r="F11" s="64">
        <v>2</v>
      </c>
      <c r="G11" s="64">
        <v>6</v>
      </c>
      <c r="H11" s="64">
        <v>3</v>
      </c>
      <c r="I11" s="64">
        <v>0</v>
      </c>
      <c r="J11" s="64">
        <v>0</v>
      </c>
      <c r="K11" s="64">
        <v>0</v>
      </c>
      <c r="L11" s="64">
        <v>0</v>
      </c>
      <c r="M11" s="64">
        <v>5</v>
      </c>
      <c r="N11" s="64">
        <v>0</v>
      </c>
      <c r="O11" s="64">
        <v>0</v>
      </c>
      <c r="P11" s="64">
        <v>4</v>
      </c>
      <c r="Q11" s="64">
        <v>2</v>
      </c>
      <c r="R11" s="64">
        <v>3</v>
      </c>
      <c r="S11" s="64">
        <v>4</v>
      </c>
      <c r="T11" s="64">
        <v>3</v>
      </c>
      <c r="U11" s="64">
        <v>4</v>
      </c>
      <c r="V11" s="64">
        <v>1</v>
      </c>
      <c r="W11" s="65"/>
      <c r="X11" s="63">
        <f t="shared" si="0"/>
        <v>49</v>
      </c>
      <c r="Y11" s="66">
        <f t="shared" si="1"/>
        <v>5.9</v>
      </c>
      <c r="Z11" s="66">
        <v>6.3</v>
      </c>
      <c r="AA11" s="67">
        <f t="shared" si="2"/>
        <v>6.1</v>
      </c>
    </row>
    <row r="12" spans="1:27" ht="12.75">
      <c r="A12" s="2">
        <v>39</v>
      </c>
      <c r="B12" t="s">
        <v>52</v>
      </c>
      <c r="C12" s="64">
        <v>4</v>
      </c>
      <c r="D12" s="64">
        <v>5</v>
      </c>
      <c r="E12" s="64">
        <v>4</v>
      </c>
      <c r="F12" s="64">
        <v>4</v>
      </c>
      <c r="G12" s="64">
        <v>0</v>
      </c>
      <c r="H12" s="64">
        <v>0</v>
      </c>
      <c r="I12" s="64">
        <v>4</v>
      </c>
      <c r="J12" s="64">
        <v>4</v>
      </c>
      <c r="K12" s="64">
        <v>4</v>
      </c>
      <c r="L12" s="64">
        <v>4</v>
      </c>
      <c r="M12" s="64">
        <v>3</v>
      </c>
      <c r="N12" s="64">
        <v>2</v>
      </c>
      <c r="O12" s="64">
        <v>0</v>
      </c>
      <c r="P12" s="64">
        <v>4</v>
      </c>
      <c r="Q12" s="64">
        <v>6</v>
      </c>
      <c r="R12" s="64">
        <v>2</v>
      </c>
      <c r="S12" s="64">
        <v>0</v>
      </c>
      <c r="T12" s="64">
        <v>1</v>
      </c>
      <c r="U12" s="64">
        <v>4</v>
      </c>
      <c r="V12" s="64">
        <v>1</v>
      </c>
      <c r="W12" s="65"/>
      <c r="X12" s="63">
        <f t="shared" si="0"/>
        <v>56</v>
      </c>
      <c r="Y12" s="66">
        <f t="shared" si="1"/>
        <v>6.6</v>
      </c>
      <c r="Z12" s="66">
        <v>6.1</v>
      </c>
      <c r="AA12" s="67">
        <f t="shared" si="2"/>
        <v>6.35</v>
      </c>
    </row>
    <row r="13" spans="1:27" ht="12.75">
      <c r="A13" s="2">
        <v>42</v>
      </c>
      <c r="B13" t="s">
        <v>53</v>
      </c>
      <c r="C13" s="64">
        <v>4</v>
      </c>
      <c r="D13" s="64">
        <v>5</v>
      </c>
      <c r="E13" s="64">
        <v>5</v>
      </c>
      <c r="F13" s="64">
        <v>4</v>
      </c>
      <c r="G13" s="64">
        <v>0</v>
      </c>
      <c r="H13" s="64">
        <v>0</v>
      </c>
      <c r="I13" s="64">
        <v>3</v>
      </c>
      <c r="J13" s="64">
        <v>4</v>
      </c>
      <c r="K13" s="64">
        <v>2</v>
      </c>
      <c r="L13" s="64">
        <v>1</v>
      </c>
      <c r="M13" s="64">
        <v>1</v>
      </c>
      <c r="N13" s="64">
        <v>5</v>
      </c>
      <c r="O13" s="64">
        <v>2</v>
      </c>
      <c r="P13" s="64">
        <v>4</v>
      </c>
      <c r="Q13" s="64">
        <v>2</v>
      </c>
      <c r="R13" s="64">
        <v>3</v>
      </c>
      <c r="S13" s="64">
        <v>0</v>
      </c>
      <c r="T13" s="64">
        <v>1</v>
      </c>
      <c r="U13" s="64">
        <v>2</v>
      </c>
      <c r="V13" s="64">
        <v>1</v>
      </c>
      <c r="W13" s="65"/>
      <c r="X13" s="63">
        <f t="shared" si="0"/>
        <v>49</v>
      </c>
      <c r="Y13" s="66">
        <f t="shared" si="1"/>
        <v>5.9</v>
      </c>
      <c r="Z13" s="66">
        <v>5.4</v>
      </c>
      <c r="AA13" s="67">
        <f t="shared" si="2"/>
        <v>5.65</v>
      </c>
    </row>
    <row r="14" spans="1:27" ht="12.75">
      <c r="A14" s="2">
        <v>43</v>
      </c>
      <c r="B14" t="s">
        <v>54</v>
      </c>
      <c r="C14" s="64">
        <v>2</v>
      </c>
      <c r="D14" s="64">
        <v>5</v>
      </c>
      <c r="E14" s="64">
        <v>5</v>
      </c>
      <c r="F14" s="64">
        <v>5</v>
      </c>
      <c r="G14" s="64">
        <v>0</v>
      </c>
      <c r="H14" s="64">
        <v>0</v>
      </c>
      <c r="I14" s="64">
        <v>4</v>
      </c>
      <c r="J14" s="64">
        <v>4</v>
      </c>
      <c r="K14" s="64">
        <v>5</v>
      </c>
      <c r="L14" s="64">
        <v>4</v>
      </c>
      <c r="M14" s="64">
        <v>1</v>
      </c>
      <c r="N14" s="64">
        <v>2</v>
      </c>
      <c r="O14" s="64">
        <v>3</v>
      </c>
      <c r="P14" s="64">
        <v>4</v>
      </c>
      <c r="Q14" s="64">
        <v>6</v>
      </c>
      <c r="R14" s="64">
        <v>3</v>
      </c>
      <c r="S14" s="64">
        <v>1</v>
      </c>
      <c r="T14" s="64">
        <v>5</v>
      </c>
      <c r="U14" s="64">
        <v>4</v>
      </c>
      <c r="V14" s="64">
        <v>0</v>
      </c>
      <c r="W14" s="65"/>
      <c r="X14" s="63">
        <f t="shared" si="0"/>
        <v>63</v>
      </c>
      <c r="Y14" s="66">
        <f t="shared" si="1"/>
        <v>7.3</v>
      </c>
      <c r="Z14" s="66">
        <v>7.2</v>
      </c>
      <c r="AA14" s="67">
        <f t="shared" si="2"/>
        <v>7.25</v>
      </c>
    </row>
    <row r="15" spans="1:27" ht="12.75">
      <c r="A15" s="2">
        <v>45</v>
      </c>
      <c r="B15" t="s">
        <v>55</v>
      </c>
      <c r="C15" s="64">
        <v>4</v>
      </c>
      <c r="D15" s="64">
        <v>5</v>
      </c>
      <c r="E15" s="64">
        <v>2</v>
      </c>
      <c r="F15" s="64">
        <v>1</v>
      </c>
      <c r="G15" s="64">
        <v>3</v>
      </c>
      <c r="H15" s="64">
        <v>3</v>
      </c>
      <c r="I15" s="64">
        <v>4</v>
      </c>
      <c r="J15" s="64">
        <v>4</v>
      </c>
      <c r="K15" s="64">
        <v>2</v>
      </c>
      <c r="L15" s="64">
        <v>1</v>
      </c>
      <c r="M15" s="64">
        <v>1</v>
      </c>
      <c r="N15" s="64">
        <v>5</v>
      </c>
      <c r="O15" s="64">
        <v>1</v>
      </c>
      <c r="P15" s="64">
        <v>4</v>
      </c>
      <c r="Q15" s="64">
        <v>2</v>
      </c>
      <c r="R15" s="64">
        <v>3</v>
      </c>
      <c r="S15" s="64">
        <v>0</v>
      </c>
      <c r="T15" s="64">
        <v>5</v>
      </c>
      <c r="U15" s="64">
        <v>2</v>
      </c>
      <c r="V15" s="64">
        <v>0</v>
      </c>
      <c r="W15" s="65"/>
      <c r="X15" s="63">
        <f t="shared" si="0"/>
        <v>52</v>
      </c>
      <c r="Y15" s="66">
        <f t="shared" si="1"/>
        <v>6.2</v>
      </c>
      <c r="Z15" s="66">
        <v>6.4</v>
      </c>
      <c r="AA15" s="67">
        <f t="shared" si="2"/>
        <v>6.300000000000001</v>
      </c>
    </row>
    <row r="16" spans="1:27" ht="12.75">
      <c r="A16" s="2">
        <v>48</v>
      </c>
      <c r="B16" t="s">
        <v>56</v>
      </c>
      <c r="C16" s="64">
        <v>3</v>
      </c>
      <c r="D16" s="64">
        <v>3</v>
      </c>
      <c r="E16" s="64">
        <v>5</v>
      </c>
      <c r="F16" s="64">
        <v>5</v>
      </c>
      <c r="G16" s="64">
        <v>5</v>
      </c>
      <c r="H16" s="64">
        <v>0</v>
      </c>
      <c r="I16" s="64">
        <v>4</v>
      </c>
      <c r="J16" s="64">
        <v>3</v>
      </c>
      <c r="K16" s="64">
        <v>0</v>
      </c>
      <c r="L16" s="64">
        <v>4</v>
      </c>
      <c r="M16" s="64">
        <v>1</v>
      </c>
      <c r="N16" s="64">
        <v>2</v>
      </c>
      <c r="O16" s="64">
        <v>0</v>
      </c>
      <c r="P16" s="64">
        <v>4</v>
      </c>
      <c r="Q16" s="64">
        <v>2</v>
      </c>
      <c r="R16" s="64">
        <v>3</v>
      </c>
      <c r="S16" s="64">
        <v>0</v>
      </c>
      <c r="T16" s="64">
        <v>0</v>
      </c>
      <c r="U16" s="64">
        <v>0</v>
      </c>
      <c r="V16" s="64">
        <v>0</v>
      </c>
      <c r="W16" s="65"/>
      <c r="X16" s="63">
        <f t="shared" si="0"/>
        <v>44</v>
      </c>
      <c r="Y16" s="66">
        <f t="shared" si="1"/>
        <v>5.4</v>
      </c>
      <c r="Z16" s="66">
        <v>5.5</v>
      </c>
      <c r="AA16" s="67">
        <f t="shared" si="2"/>
        <v>5.45</v>
      </c>
    </row>
    <row r="17" spans="1:27" ht="12.75">
      <c r="A17" s="2">
        <v>49</v>
      </c>
      <c r="B17" t="s">
        <v>57</v>
      </c>
      <c r="C17" s="64">
        <v>4</v>
      </c>
      <c r="D17" s="64">
        <v>5</v>
      </c>
      <c r="E17" s="64">
        <v>5</v>
      </c>
      <c r="F17" s="64">
        <v>5</v>
      </c>
      <c r="G17" s="64">
        <v>5</v>
      </c>
      <c r="H17" s="64">
        <v>0</v>
      </c>
      <c r="I17" s="64">
        <v>4</v>
      </c>
      <c r="J17" s="64">
        <v>4</v>
      </c>
      <c r="K17" s="64">
        <v>5</v>
      </c>
      <c r="L17" s="64">
        <v>2</v>
      </c>
      <c r="M17" s="64">
        <v>0</v>
      </c>
      <c r="N17" s="64">
        <v>2</v>
      </c>
      <c r="O17" s="64">
        <v>2</v>
      </c>
      <c r="P17" s="64">
        <v>4</v>
      </c>
      <c r="Q17" s="64">
        <v>2</v>
      </c>
      <c r="R17" s="64">
        <v>3</v>
      </c>
      <c r="S17" s="64">
        <v>2</v>
      </c>
      <c r="T17" s="64">
        <v>0</v>
      </c>
      <c r="U17" s="64">
        <v>0</v>
      </c>
      <c r="V17" s="64">
        <v>0</v>
      </c>
      <c r="W17" s="65"/>
      <c r="X17" s="63">
        <f t="shared" si="0"/>
        <v>54</v>
      </c>
      <c r="Y17" s="66">
        <f t="shared" si="1"/>
        <v>6.4</v>
      </c>
      <c r="Z17" s="66">
        <v>6.1</v>
      </c>
      <c r="AA17" s="67">
        <f t="shared" si="2"/>
        <v>6.25</v>
      </c>
    </row>
    <row r="18" spans="1:27" ht="12.75">
      <c r="A18" s="2">
        <v>53</v>
      </c>
      <c r="B18" t="s">
        <v>58</v>
      </c>
      <c r="C18" s="64">
        <v>2</v>
      </c>
      <c r="D18" s="64">
        <v>5</v>
      </c>
      <c r="E18" s="64">
        <v>2</v>
      </c>
      <c r="F18" s="64">
        <v>1</v>
      </c>
      <c r="G18" s="64">
        <v>0</v>
      </c>
      <c r="H18" s="64">
        <v>0</v>
      </c>
      <c r="I18" s="64">
        <v>4</v>
      </c>
      <c r="J18" s="64">
        <v>4</v>
      </c>
      <c r="K18" s="64">
        <v>4</v>
      </c>
      <c r="L18" s="64">
        <v>4</v>
      </c>
      <c r="M18" s="64">
        <v>2</v>
      </c>
      <c r="N18" s="64">
        <v>4</v>
      </c>
      <c r="O18" s="64">
        <v>0</v>
      </c>
      <c r="P18" s="64">
        <v>0</v>
      </c>
      <c r="Q18" s="64">
        <v>2</v>
      </c>
      <c r="R18" s="64">
        <v>3</v>
      </c>
      <c r="S18" s="64">
        <v>1</v>
      </c>
      <c r="T18" s="64">
        <v>2</v>
      </c>
      <c r="U18" s="64">
        <v>2</v>
      </c>
      <c r="V18" s="64">
        <v>2</v>
      </c>
      <c r="W18" s="65"/>
      <c r="X18" s="63">
        <f t="shared" si="0"/>
        <v>44</v>
      </c>
      <c r="Y18" s="66">
        <f t="shared" si="1"/>
        <v>5.4</v>
      </c>
      <c r="Z18" s="66">
        <v>6.3</v>
      </c>
      <c r="AA18" s="67">
        <f t="shared" si="2"/>
        <v>5.85</v>
      </c>
    </row>
    <row r="19" spans="1:27" ht="12.75">
      <c r="A19" s="2">
        <v>54</v>
      </c>
      <c r="B19" t="s">
        <v>59</v>
      </c>
      <c r="C19" s="64">
        <v>4</v>
      </c>
      <c r="D19" s="64">
        <v>4</v>
      </c>
      <c r="E19" s="64">
        <v>3</v>
      </c>
      <c r="F19" s="64">
        <v>3</v>
      </c>
      <c r="G19" s="64">
        <v>0</v>
      </c>
      <c r="H19" s="64">
        <v>3</v>
      </c>
      <c r="I19" s="64">
        <v>4</v>
      </c>
      <c r="J19" s="64">
        <v>0</v>
      </c>
      <c r="K19" s="64">
        <v>2</v>
      </c>
      <c r="L19" s="64">
        <v>2</v>
      </c>
      <c r="M19" s="64">
        <v>4</v>
      </c>
      <c r="N19" s="64">
        <v>2</v>
      </c>
      <c r="O19" s="64">
        <v>0</v>
      </c>
      <c r="P19" s="64">
        <v>4</v>
      </c>
      <c r="Q19" s="64">
        <v>0</v>
      </c>
      <c r="R19" s="64">
        <v>3</v>
      </c>
      <c r="S19" s="64">
        <v>4</v>
      </c>
      <c r="T19" s="64">
        <v>0</v>
      </c>
      <c r="U19" s="64">
        <v>0</v>
      </c>
      <c r="V19" s="64">
        <v>0</v>
      </c>
      <c r="W19" s="65"/>
      <c r="X19" s="63">
        <f t="shared" si="0"/>
        <v>42</v>
      </c>
      <c r="Y19" s="66">
        <f t="shared" si="1"/>
        <v>5.2</v>
      </c>
      <c r="Z19" s="66">
        <v>5.4</v>
      </c>
      <c r="AA19" s="67">
        <f t="shared" si="2"/>
        <v>5.300000000000001</v>
      </c>
    </row>
    <row r="20" spans="1:27" ht="12.75">
      <c r="A20" s="2">
        <v>57</v>
      </c>
      <c r="B20" t="s">
        <v>55</v>
      </c>
      <c r="C20" s="64">
        <v>2</v>
      </c>
      <c r="D20" s="64">
        <v>5</v>
      </c>
      <c r="E20" s="64">
        <v>5</v>
      </c>
      <c r="F20" s="64">
        <v>5</v>
      </c>
      <c r="G20" s="64">
        <v>0</v>
      </c>
      <c r="H20" s="64">
        <v>0</v>
      </c>
      <c r="I20" s="64">
        <v>4</v>
      </c>
      <c r="J20" s="64">
        <v>0</v>
      </c>
      <c r="K20" s="64">
        <v>0</v>
      </c>
      <c r="L20" s="64">
        <v>4</v>
      </c>
      <c r="M20" s="64">
        <v>1</v>
      </c>
      <c r="N20" s="64">
        <v>2</v>
      </c>
      <c r="O20" s="64">
        <v>3</v>
      </c>
      <c r="P20" s="64">
        <v>4</v>
      </c>
      <c r="Q20" s="64">
        <v>3</v>
      </c>
      <c r="R20" s="64">
        <v>3</v>
      </c>
      <c r="S20" s="64">
        <v>1</v>
      </c>
      <c r="T20" s="64">
        <v>5</v>
      </c>
      <c r="U20" s="64">
        <v>4</v>
      </c>
      <c r="V20" s="64">
        <v>0</v>
      </c>
      <c r="W20" s="65"/>
      <c r="X20" s="63">
        <f t="shared" si="0"/>
        <v>51</v>
      </c>
      <c r="Y20" s="66">
        <f t="shared" si="1"/>
        <v>6.1</v>
      </c>
      <c r="Z20" s="66">
        <v>4.9</v>
      </c>
      <c r="AA20" s="67">
        <f t="shared" si="2"/>
        <v>5.5</v>
      </c>
    </row>
    <row r="21" spans="1:27" ht="12.75">
      <c r="A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21" s="63"/>
      <c r="Y21" s="1"/>
      <c r="Z21" s="1"/>
      <c r="AA21" s="1"/>
    </row>
    <row r="22" spans="1:27" ht="12.75">
      <c r="A22" s="2"/>
      <c r="B22" s="26" t="s">
        <v>60</v>
      </c>
      <c r="C22" s="67">
        <f aca="true" t="shared" si="3" ref="C22:V22">AVERAGE(C4:C20)</f>
        <v>3.5294117647058822</v>
      </c>
      <c r="D22" s="67">
        <f t="shared" si="3"/>
        <v>4.588235294117647</v>
      </c>
      <c r="E22" s="67">
        <f t="shared" si="3"/>
        <v>4</v>
      </c>
      <c r="F22" s="67">
        <f t="shared" si="3"/>
        <v>3.588235294117647</v>
      </c>
      <c r="G22" s="67">
        <f t="shared" si="3"/>
        <v>2.588235294117647</v>
      </c>
      <c r="H22" s="67">
        <f t="shared" si="3"/>
        <v>0.8235294117647058</v>
      </c>
      <c r="I22" s="67">
        <f t="shared" si="3"/>
        <v>3.7058823529411766</v>
      </c>
      <c r="J22" s="67">
        <f t="shared" si="3"/>
        <v>2.823529411764706</v>
      </c>
      <c r="K22" s="67">
        <f t="shared" si="3"/>
        <v>2.5294117647058822</v>
      </c>
      <c r="L22" s="67">
        <f t="shared" si="3"/>
        <v>2.8823529411764706</v>
      </c>
      <c r="M22" s="67">
        <f t="shared" si="3"/>
        <v>1.588235294117647</v>
      </c>
      <c r="N22" s="67">
        <f t="shared" si="3"/>
        <v>3</v>
      </c>
      <c r="O22" s="67">
        <f t="shared" si="3"/>
        <v>0.7058823529411765</v>
      </c>
      <c r="P22" s="67">
        <f t="shared" si="3"/>
        <v>3.0588235294117645</v>
      </c>
      <c r="Q22" s="67">
        <f t="shared" si="3"/>
        <v>2.588235294117647</v>
      </c>
      <c r="R22" s="67">
        <f t="shared" si="3"/>
        <v>2.7058823529411766</v>
      </c>
      <c r="S22" s="67">
        <f t="shared" si="3"/>
        <v>1.3529411764705883</v>
      </c>
      <c r="T22" s="67">
        <f t="shared" si="3"/>
        <v>2.411764705882353</v>
      </c>
      <c r="U22" s="67">
        <f t="shared" si="3"/>
        <v>1.7647058823529411</v>
      </c>
      <c r="V22" s="67">
        <f t="shared" si="3"/>
        <v>0.5882352941176471</v>
      </c>
      <c r="W22" s="68"/>
      <c r="X22" s="69">
        <f>AVERAGE(X4:X20)</f>
        <v>50.8235294117647</v>
      </c>
      <c r="Y22" s="70">
        <f>AVERAGE(Y4:Y20)</f>
        <v>6.082352941176472</v>
      </c>
      <c r="Z22" s="70">
        <f>AVERAGE(Z4:Z20)</f>
        <v>5.9941176470588236</v>
      </c>
      <c r="AA22" s="70">
        <f>AVERAGE(AA4:AA20)</f>
        <v>6.038235294117647</v>
      </c>
    </row>
    <row r="23" spans="1:27" ht="12.75">
      <c r="A23" s="2"/>
      <c r="B23" s="26" t="s">
        <v>61</v>
      </c>
      <c r="C23" s="23">
        <f>IF(MAX(C4:C20)&gt;C2,"??",MAX(C4:C20))</f>
        <v>4</v>
      </c>
      <c r="D23" s="23">
        <f aca="true" t="shared" si="4" ref="D23:V23">IF(MAX(D4:D20)&gt;D2,"??",MAX(D4:D20))</f>
        <v>5</v>
      </c>
      <c r="E23" s="23">
        <f t="shared" si="4"/>
        <v>5</v>
      </c>
      <c r="F23" s="23">
        <f t="shared" si="4"/>
        <v>5</v>
      </c>
      <c r="G23" s="23">
        <f t="shared" si="4"/>
        <v>6</v>
      </c>
      <c r="H23" s="23">
        <f t="shared" si="4"/>
        <v>3</v>
      </c>
      <c r="I23" s="23">
        <f t="shared" si="4"/>
        <v>4</v>
      </c>
      <c r="J23" s="23">
        <f t="shared" si="4"/>
        <v>4</v>
      </c>
      <c r="K23" s="23">
        <f t="shared" si="4"/>
        <v>5</v>
      </c>
      <c r="L23" s="23">
        <f t="shared" si="4"/>
        <v>4</v>
      </c>
      <c r="M23" s="23" t="str">
        <f t="shared" si="4"/>
        <v>??</v>
      </c>
      <c r="N23" s="23">
        <f t="shared" si="4"/>
        <v>5</v>
      </c>
      <c r="O23" s="23">
        <f t="shared" si="4"/>
        <v>3</v>
      </c>
      <c r="P23" s="23">
        <f t="shared" si="4"/>
        <v>4</v>
      </c>
      <c r="Q23" s="23">
        <f t="shared" si="4"/>
        <v>6</v>
      </c>
      <c r="R23" s="23">
        <f t="shared" si="4"/>
        <v>3</v>
      </c>
      <c r="S23" s="23">
        <f t="shared" si="4"/>
        <v>4</v>
      </c>
      <c r="T23" s="23">
        <f t="shared" si="4"/>
        <v>5</v>
      </c>
      <c r="U23" s="23">
        <f t="shared" si="4"/>
        <v>4</v>
      </c>
      <c r="V23" s="23">
        <f t="shared" si="4"/>
        <v>4</v>
      </c>
      <c r="X23" s="63"/>
      <c r="Y23" s="1"/>
      <c r="Z23" s="1"/>
      <c r="AA2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9.57421875" style="0" customWidth="1"/>
    <col min="3" max="4" width="4.28125" style="66" customWidth="1"/>
    <col min="5" max="18" width="4.28125" style="1" customWidth="1"/>
    <col min="19" max="19" width="4.28125" style="0" customWidth="1"/>
    <col min="20" max="20" width="8.421875" style="70" customWidth="1"/>
    <col min="21" max="21" width="14.421875" style="70" customWidth="1"/>
    <col min="22" max="38" width="2.00390625" style="0" bestFit="1" customWidth="1"/>
    <col min="39" max="40" width="4.7109375" style="13" customWidth="1"/>
    <col min="41" max="43" width="4.7109375" style="0" customWidth="1"/>
    <col min="44" max="44" width="4.7109375" style="13" customWidth="1"/>
    <col min="45" max="57" width="4.7109375" style="0" customWidth="1"/>
    <col min="58" max="58" width="4.7109375" style="13" customWidth="1"/>
    <col min="59" max="59" width="4.7109375" style="0" customWidth="1"/>
    <col min="60" max="60" width="6.00390625" style="13" bestFit="1" customWidth="1"/>
    <col min="61" max="61" width="4.7109375" style="73" customWidth="1"/>
  </cols>
  <sheetData>
    <row r="1" spans="2:20" ht="12.75">
      <c r="B1" s="71"/>
      <c r="C1" s="72" t="s">
        <v>62</v>
      </c>
      <c r="D1" s="72" t="s">
        <v>62</v>
      </c>
      <c r="E1" s="60" t="s">
        <v>63</v>
      </c>
      <c r="F1" s="60" t="s">
        <v>64</v>
      </c>
      <c r="G1" s="60" t="s">
        <v>62</v>
      </c>
      <c r="H1" s="60" t="s">
        <v>62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70" t="s">
        <v>65</v>
      </c>
    </row>
    <row r="2" spans="2:19" ht="12.75">
      <c r="B2" s="13" t="s">
        <v>44</v>
      </c>
      <c r="C2" s="23">
        <v>1</v>
      </c>
      <c r="D2" s="23">
        <v>1</v>
      </c>
      <c r="E2" s="23">
        <v>3</v>
      </c>
      <c r="F2" s="23">
        <v>2</v>
      </c>
      <c r="G2" s="23">
        <v>1</v>
      </c>
      <c r="H2" s="23">
        <v>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59" ht="12.75">
      <c r="A3">
        <v>1</v>
      </c>
      <c r="B3" t="s">
        <v>66</v>
      </c>
      <c r="C3" s="1">
        <v>5.5</v>
      </c>
      <c r="D3" s="1"/>
      <c r="E3" s="1">
        <v>4.3</v>
      </c>
      <c r="G3" s="1">
        <v>2</v>
      </c>
      <c r="H3" s="1">
        <v>3.5</v>
      </c>
      <c r="T3" s="70">
        <f>IF(SUM(C3:S3)&lt;&gt;0,BG3,"")</f>
        <v>3.983333333333333</v>
      </c>
      <c r="V3">
        <f aca="true" t="shared" si="0" ref="V3:AK4">IF(C3&gt;0,C$2,0)</f>
        <v>1</v>
      </c>
      <c r="W3">
        <f t="shared" si="0"/>
        <v>0</v>
      </c>
      <c r="X3">
        <f t="shared" si="0"/>
        <v>3</v>
      </c>
      <c r="Y3">
        <f t="shared" si="0"/>
        <v>0</v>
      </c>
      <c r="Z3">
        <f t="shared" si="0"/>
        <v>1</v>
      </c>
      <c r="AA3">
        <f t="shared" si="0"/>
        <v>1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aca="true" t="shared" si="1" ref="W3:AL18">IF(S3&gt;0,S$2,0)</f>
        <v>0</v>
      </c>
      <c r="AM3" s="13">
        <f aca="true" t="shared" si="2" ref="AM3:AM32">SUM(V3:AL3)</f>
        <v>6</v>
      </c>
      <c r="AO3">
        <f aca="true" t="shared" si="3" ref="AO3:BD18">V3*C3</f>
        <v>5.5</v>
      </c>
      <c r="AP3">
        <f t="shared" si="3"/>
        <v>0</v>
      </c>
      <c r="AQ3">
        <f t="shared" si="3"/>
        <v>12.899999999999999</v>
      </c>
      <c r="AR3">
        <f t="shared" si="3"/>
        <v>0</v>
      </c>
      <c r="AS3">
        <f t="shared" si="3"/>
        <v>2</v>
      </c>
      <c r="AT3">
        <f t="shared" si="3"/>
        <v>3.5</v>
      </c>
      <c r="AU3">
        <f t="shared" si="3"/>
        <v>0</v>
      </c>
      <c r="AV3">
        <f t="shared" si="3"/>
        <v>0</v>
      </c>
      <c r="AW3">
        <f t="shared" si="3"/>
        <v>0</v>
      </c>
      <c r="AX3">
        <f t="shared" si="3"/>
        <v>0</v>
      </c>
      <c r="AY3">
        <f t="shared" si="3"/>
        <v>0</v>
      </c>
      <c r="AZ3">
        <f t="shared" si="3"/>
        <v>0</v>
      </c>
      <c r="BA3">
        <f t="shared" si="3"/>
        <v>0</v>
      </c>
      <c r="BB3">
        <f t="shared" si="3"/>
        <v>0</v>
      </c>
      <c r="BC3">
        <f t="shared" si="3"/>
        <v>0</v>
      </c>
      <c r="BD3">
        <f t="shared" si="3"/>
        <v>0</v>
      </c>
      <c r="BE3">
        <f aca="true" t="shared" si="4" ref="BE3:BE32">AL3*S3</f>
        <v>0</v>
      </c>
      <c r="BF3" s="13">
        <f aca="true" t="shared" si="5" ref="BF3:BF32">SUM(AO3:BE3)</f>
        <v>23.9</v>
      </c>
      <c r="BG3">
        <f aca="true" t="shared" si="6" ref="BG3:BG32">BF3/AM3</f>
        <v>3.983333333333333</v>
      </c>
    </row>
    <row r="4" spans="1:59" ht="12.75">
      <c r="A4">
        <v>2</v>
      </c>
      <c r="B4" t="s">
        <v>67</v>
      </c>
      <c r="C4" s="1">
        <v>3</v>
      </c>
      <c r="D4" s="1"/>
      <c r="E4" s="1">
        <v>4.5</v>
      </c>
      <c r="F4" s="1">
        <v>1</v>
      </c>
      <c r="G4" s="1">
        <v>6</v>
      </c>
      <c r="H4" s="1">
        <v>5.5</v>
      </c>
      <c r="T4" s="70">
        <f aca="true" t="shared" si="7" ref="T4:T32">IF(SUM(C4:S4)&lt;&gt;0,BG4,"")</f>
        <v>3.75</v>
      </c>
      <c r="V4">
        <f t="shared" si="0"/>
        <v>1</v>
      </c>
      <c r="W4">
        <f t="shared" si="0"/>
        <v>0</v>
      </c>
      <c r="X4">
        <f t="shared" si="0"/>
        <v>3</v>
      </c>
      <c r="Y4">
        <f t="shared" si="0"/>
        <v>2</v>
      </c>
      <c r="Z4">
        <f t="shared" si="0"/>
        <v>1</v>
      </c>
      <c r="AA4">
        <f t="shared" si="0"/>
        <v>1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1"/>
        <v>0</v>
      </c>
      <c r="AM4" s="13">
        <f t="shared" si="2"/>
        <v>8</v>
      </c>
      <c r="AO4">
        <f t="shared" si="3"/>
        <v>3</v>
      </c>
      <c r="AP4">
        <f t="shared" si="3"/>
        <v>0</v>
      </c>
      <c r="AQ4">
        <f t="shared" si="3"/>
        <v>13.5</v>
      </c>
      <c r="AR4">
        <f t="shared" si="3"/>
        <v>2</v>
      </c>
      <c r="AS4">
        <f t="shared" si="3"/>
        <v>6</v>
      </c>
      <c r="AT4">
        <f t="shared" si="3"/>
        <v>5.5</v>
      </c>
      <c r="AU4">
        <f t="shared" si="3"/>
        <v>0</v>
      </c>
      <c r="AV4">
        <f t="shared" si="3"/>
        <v>0</v>
      </c>
      <c r="AW4">
        <f t="shared" si="3"/>
        <v>0</v>
      </c>
      <c r="AX4">
        <f t="shared" si="3"/>
        <v>0</v>
      </c>
      <c r="AY4">
        <f t="shared" si="3"/>
        <v>0</v>
      </c>
      <c r="AZ4">
        <f t="shared" si="3"/>
        <v>0</v>
      </c>
      <c r="BA4">
        <f t="shared" si="3"/>
        <v>0</v>
      </c>
      <c r="BB4">
        <f t="shared" si="3"/>
        <v>0</v>
      </c>
      <c r="BC4">
        <f t="shared" si="3"/>
        <v>0</v>
      </c>
      <c r="BD4">
        <f t="shared" si="3"/>
        <v>0</v>
      </c>
      <c r="BE4">
        <f t="shared" si="4"/>
        <v>0</v>
      </c>
      <c r="BF4" s="13">
        <f t="shared" si="5"/>
        <v>30</v>
      </c>
      <c r="BG4">
        <f t="shared" si="6"/>
        <v>3.75</v>
      </c>
    </row>
    <row r="5" spans="1:59" ht="12.75">
      <c r="A5">
        <v>3</v>
      </c>
      <c r="B5" t="s">
        <v>53</v>
      </c>
      <c r="C5" s="1">
        <v>7.5</v>
      </c>
      <c r="D5" s="1"/>
      <c r="E5" s="1">
        <v>6.5</v>
      </c>
      <c r="F5" s="1">
        <v>10</v>
      </c>
      <c r="G5" s="1">
        <v>7</v>
      </c>
      <c r="H5" s="1">
        <v>8</v>
      </c>
      <c r="T5" s="70">
        <f t="shared" si="7"/>
        <v>7.75</v>
      </c>
      <c r="V5">
        <f aca="true" t="shared" si="8" ref="V5:V18">IF(C5&gt;0,C$2,0)</f>
        <v>1</v>
      </c>
      <c r="W5">
        <f t="shared" si="1"/>
        <v>0</v>
      </c>
      <c r="X5">
        <f t="shared" si="1"/>
        <v>3</v>
      </c>
      <c r="Y5">
        <f t="shared" si="1"/>
        <v>2</v>
      </c>
      <c r="Z5">
        <f t="shared" si="1"/>
        <v>1</v>
      </c>
      <c r="AA5">
        <f t="shared" si="1"/>
        <v>1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 s="13">
        <f t="shared" si="2"/>
        <v>8</v>
      </c>
      <c r="AO5">
        <f t="shared" si="3"/>
        <v>7.5</v>
      </c>
      <c r="AP5">
        <f t="shared" si="3"/>
        <v>0</v>
      </c>
      <c r="AQ5">
        <f t="shared" si="3"/>
        <v>19.5</v>
      </c>
      <c r="AR5">
        <f t="shared" si="3"/>
        <v>20</v>
      </c>
      <c r="AS5">
        <f t="shared" si="3"/>
        <v>7</v>
      </c>
      <c r="AT5">
        <f t="shared" si="3"/>
        <v>8</v>
      </c>
      <c r="AU5">
        <f t="shared" si="3"/>
        <v>0</v>
      </c>
      <c r="AV5">
        <f t="shared" si="3"/>
        <v>0</v>
      </c>
      <c r="AW5">
        <f t="shared" si="3"/>
        <v>0</v>
      </c>
      <c r="AX5">
        <f t="shared" si="3"/>
        <v>0</v>
      </c>
      <c r="AY5">
        <f t="shared" si="3"/>
        <v>0</v>
      </c>
      <c r="AZ5">
        <f t="shared" si="3"/>
        <v>0</v>
      </c>
      <c r="BA5">
        <f t="shared" si="3"/>
        <v>0</v>
      </c>
      <c r="BB5">
        <f t="shared" si="3"/>
        <v>0</v>
      </c>
      <c r="BC5">
        <f t="shared" si="3"/>
        <v>0</v>
      </c>
      <c r="BD5">
        <f t="shared" si="3"/>
        <v>0</v>
      </c>
      <c r="BE5">
        <f t="shared" si="4"/>
        <v>0</v>
      </c>
      <c r="BF5" s="13">
        <f t="shared" si="5"/>
        <v>62</v>
      </c>
      <c r="BG5">
        <f t="shared" si="6"/>
        <v>7.75</v>
      </c>
    </row>
    <row r="6" spans="1:59" ht="12.75">
      <c r="A6">
        <v>4</v>
      </c>
      <c r="B6" t="s">
        <v>68</v>
      </c>
      <c r="C6" s="1">
        <v>3.5</v>
      </c>
      <c r="D6" s="1">
        <v>7.5</v>
      </c>
      <c r="E6" s="1">
        <v>5.5</v>
      </c>
      <c r="F6" s="1">
        <v>7.5</v>
      </c>
      <c r="G6" s="1">
        <v>8.7</v>
      </c>
      <c r="H6" s="1">
        <v>10</v>
      </c>
      <c r="T6" s="70">
        <f t="shared" si="7"/>
        <v>6.800000000000001</v>
      </c>
      <c r="V6">
        <f t="shared" si="8"/>
        <v>1</v>
      </c>
      <c r="W6">
        <f t="shared" si="1"/>
        <v>1</v>
      </c>
      <c r="X6">
        <f t="shared" si="1"/>
        <v>3</v>
      </c>
      <c r="Y6">
        <f t="shared" si="1"/>
        <v>2</v>
      </c>
      <c r="Z6">
        <f t="shared" si="1"/>
        <v>1</v>
      </c>
      <c r="AA6">
        <f t="shared" si="1"/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 s="13">
        <f t="shared" si="2"/>
        <v>9</v>
      </c>
      <c r="AO6">
        <f t="shared" si="3"/>
        <v>3.5</v>
      </c>
      <c r="AP6">
        <f t="shared" si="3"/>
        <v>7.5</v>
      </c>
      <c r="AQ6">
        <f t="shared" si="3"/>
        <v>16.5</v>
      </c>
      <c r="AR6">
        <f t="shared" si="3"/>
        <v>15</v>
      </c>
      <c r="AS6">
        <f t="shared" si="3"/>
        <v>8.7</v>
      </c>
      <c r="AT6">
        <f t="shared" si="3"/>
        <v>10</v>
      </c>
      <c r="AU6">
        <f t="shared" si="3"/>
        <v>0</v>
      </c>
      <c r="AV6">
        <f t="shared" si="3"/>
        <v>0</v>
      </c>
      <c r="AW6">
        <f t="shared" si="3"/>
        <v>0</v>
      </c>
      <c r="AX6">
        <f t="shared" si="3"/>
        <v>0</v>
      </c>
      <c r="AY6">
        <f t="shared" si="3"/>
        <v>0</v>
      </c>
      <c r="AZ6">
        <f t="shared" si="3"/>
        <v>0</v>
      </c>
      <c r="BA6">
        <f t="shared" si="3"/>
        <v>0</v>
      </c>
      <c r="BB6">
        <f t="shared" si="3"/>
        <v>0</v>
      </c>
      <c r="BC6">
        <f t="shared" si="3"/>
        <v>0</v>
      </c>
      <c r="BD6">
        <f t="shared" si="3"/>
        <v>0</v>
      </c>
      <c r="BE6">
        <f t="shared" si="4"/>
        <v>0</v>
      </c>
      <c r="BF6" s="13">
        <f t="shared" si="5"/>
        <v>61.2</v>
      </c>
      <c r="BG6">
        <f t="shared" si="6"/>
        <v>6.800000000000001</v>
      </c>
    </row>
    <row r="7" spans="1:59" ht="12.75">
      <c r="A7">
        <v>5</v>
      </c>
      <c r="B7" t="s">
        <v>69</v>
      </c>
      <c r="C7" s="1">
        <v>5</v>
      </c>
      <c r="D7" s="1"/>
      <c r="E7" s="1">
        <v>6.3</v>
      </c>
      <c r="F7" s="1">
        <v>7.5</v>
      </c>
      <c r="G7" s="1">
        <v>6</v>
      </c>
      <c r="H7" s="1">
        <v>5</v>
      </c>
      <c r="T7" s="70">
        <f t="shared" si="7"/>
        <v>6.2375</v>
      </c>
      <c r="V7">
        <f t="shared" si="8"/>
        <v>1</v>
      </c>
      <c r="W7">
        <f t="shared" si="1"/>
        <v>0</v>
      </c>
      <c r="X7">
        <f t="shared" si="1"/>
        <v>3</v>
      </c>
      <c r="Y7">
        <f t="shared" si="1"/>
        <v>2</v>
      </c>
      <c r="Z7">
        <f t="shared" si="1"/>
        <v>1</v>
      </c>
      <c r="AA7">
        <f t="shared" si="1"/>
        <v>1</v>
      </c>
      <c r="AB7">
        <f t="shared" si="1"/>
        <v>0</v>
      </c>
      <c r="AC7">
        <f t="shared" si="1"/>
        <v>0</v>
      </c>
      <c r="AD7">
        <f t="shared" si="1"/>
        <v>0</v>
      </c>
      <c r="AE7">
        <f t="shared" si="1"/>
        <v>0</v>
      </c>
      <c r="AF7">
        <f t="shared" si="1"/>
        <v>0</v>
      </c>
      <c r="AG7">
        <f t="shared" si="1"/>
        <v>0</v>
      </c>
      <c r="AH7">
        <f t="shared" si="1"/>
        <v>0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  <c r="AM7" s="13">
        <f t="shared" si="2"/>
        <v>8</v>
      </c>
      <c r="AO7">
        <f t="shared" si="3"/>
        <v>5</v>
      </c>
      <c r="AP7">
        <f t="shared" si="3"/>
        <v>0</v>
      </c>
      <c r="AQ7">
        <f t="shared" si="3"/>
        <v>18.9</v>
      </c>
      <c r="AR7">
        <f t="shared" si="3"/>
        <v>15</v>
      </c>
      <c r="AS7">
        <f t="shared" si="3"/>
        <v>6</v>
      </c>
      <c r="AT7">
        <f t="shared" si="3"/>
        <v>5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si="3"/>
        <v>0</v>
      </c>
      <c r="BA7">
        <f t="shared" si="3"/>
        <v>0</v>
      </c>
      <c r="BB7">
        <f t="shared" si="3"/>
        <v>0</v>
      </c>
      <c r="BC7">
        <f t="shared" si="3"/>
        <v>0</v>
      </c>
      <c r="BD7">
        <f t="shared" si="3"/>
        <v>0</v>
      </c>
      <c r="BE7">
        <f t="shared" si="4"/>
        <v>0</v>
      </c>
      <c r="BF7" s="13">
        <f t="shared" si="5"/>
        <v>49.9</v>
      </c>
      <c r="BG7">
        <f t="shared" si="6"/>
        <v>6.2375</v>
      </c>
    </row>
    <row r="8" spans="1:59" ht="12.75">
      <c r="A8">
        <v>6</v>
      </c>
      <c r="B8" t="s">
        <v>70</v>
      </c>
      <c r="C8" s="1">
        <v>4.5</v>
      </c>
      <c r="D8" s="1"/>
      <c r="E8" s="1">
        <v>5.8</v>
      </c>
      <c r="F8" s="1">
        <v>7.5</v>
      </c>
      <c r="G8" s="1">
        <v>6</v>
      </c>
      <c r="H8" s="1">
        <v>6</v>
      </c>
      <c r="T8" s="70">
        <f t="shared" si="7"/>
        <v>6.1125</v>
      </c>
      <c r="V8">
        <f t="shared" si="8"/>
        <v>1</v>
      </c>
      <c r="W8">
        <f t="shared" si="1"/>
        <v>0</v>
      </c>
      <c r="X8">
        <f t="shared" si="1"/>
        <v>3</v>
      </c>
      <c r="Y8">
        <f t="shared" si="1"/>
        <v>2</v>
      </c>
      <c r="Z8">
        <f t="shared" si="1"/>
        <v>1</v>
      </c>
      <c r="AA8">
        <f t="shared" si="1"/>
        <v>1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 t="shared" si="1"/>
        <v>0</v>
      </c>
      <c r="AH8">
        <f t="shared" si="1"/>
        <v>0</v>
      </c>
      <c r="AI8">
        <f t="shared" si="1"/>
        <v>0</v>
      </c>
      <c r="AJ8">
        <f t="shared" si="1"/>
        <v>0</v>
      </c>
      <c r="AK8">
        <f t="shared" si="1"/>
        <v>0</v>
      </c>
      <c r="AL8">
        <f t="shared" si="1"/>
        <v>0</v>
      </c>
      <c r="AM8" s="13">
        <f t="shared" si="2"/>
        <v>8</v>
      </c>
      <c r="AO8">
        <f t="shared" si="3"/>
        <v>4.5</v>
      </c>
      <c r="AP8">
        <f t="shared" si="3"/>
        <v>0</v>
      </c>
      <c r="AQ8">
        <f t="shared" si="3"/>
        <v>17.4</v>
      </c>
      <c r="AR8">
        <f t="shared" si="3"/>
        <v>15</v>
      </c>
      <c r="AS8">
        <f t="shared" si="3"/>
        <v>6</v>
      </c>
      <c r="AT8">
        <f t="shared" si="3"/>
        <v>6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4"/>
        <v>0</v>
      </c>
      <c r="BF8" s="13">
        <f t="shared" si="5"/>
        <v>48.9</v>
      </c>
      <c r="BG8">
        <f t="shared" si="6"/>
        <v>6.1125</v>
      </c>
    </row>
    <row r="9" spans="1:59" ht="12.75">
      <c r="A9">
        <v>7</v>
      </c>
      <c r="B9" t="s">
        <v>69</v>
      </c>
      <c r="C9" s="1">
        <v>4.5</v>
      </c>
      <c r="D9" s="1"/>
      <c r="E9" s="1">
        <v>4.5</v>
      </c>
      <c r="G9" s="1">
        <v>2.7</v>
      </c>
      <c r="H9" s="1">
        <v>7</v>
      </c>
      <c r="T9" s="70">
        <f t="shared" si="7"/>
        <v>4.616666666666666</v>
      </c>
      <c r="V9">
        <f t="shared" si="8"/>
        <v>1</v>
      </c>
      <c r="W9">
        <f t="shared" si="1"/>
        <v>0</v>
      </c>
      <c r="X9">
        <f t="shared" si="1"/>
        <v>3</v>
      </c>
      <c r="Y9">
        <f t="shared" si="1"/>
        <v>0</v>
      </c>
      <c r="Z9">
        <f t="shared" si="1"/>
        <v>1</v>
      </c>
      <c r="AA9">
        <f t="shared" si="1"/>
        <v>1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  <c r="AH9">
        <f t="shared" si="1"/>
        <v>0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  <c r="AM9" s="13">
        <f t="shared" si="2"/>
        <v>6</v>
      </c>
      <c r="AO9">
        <f t="shared" si="3"/>
        <v>4.5</v>
      </c>
      <c r="AP9">
        <f t="shared" si="3"/>
        <v>0</v>
      </c>
      <c r="AQ9">
        <f t="shared" si="3"/>
        <v>13.5</v>
      </c>
      <c r="AR9">
        <f t="shared" si="3"/>
        <v>0</v>
      </c>
      <c r="AS9">
        <f t="shared" si="3"/>
        <v>2.7</v>
      </c>
      <c r="AT9">
        <f t="shared" si="3"/>
        <v>7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4"/>
        <v>0</v>
      </c>
      <c r="BF9" s="13">
        <f t="shared" si="5"/>
        <v>27.7</v>
      </c>
      <c r="BG9">
        <f t="shared" si="6"/>
        <v>4.616666666666666</v>
      </c>
    </row>
    <row r="10" spans="1:59" ht="12.75">
      <c r="A10">
        <v>8</v>
      </c>
      <c r="B10" t="s">
        <v>71</v>
      </c>
      <c r="C10" s="1">
        <v>6</v>
      </c>
      <c r="D10" s="1"/>
      <c r="E10" s="1">
        <v>4.8</v>
      </c>
      <c r="F10" s="1">
        <v>5</v>
      </c>
      <c r="G10" s="1">
        <v>4.3</v>
      </c>
      <c r="H10" s="1">
        <v>6.5</v>
      </c>
      <c r="T10" s="70">
        <f t="shared" si="7"/>
        <v>5.1499999999999995</v>
      </c>
      <c r="V10">
        <f t="shared" si="8"/>
        <v>1</v>
      </c>
      <c r="W10">
        <f t="shared" si="1"/>
        <v>0</v>
      </c>
      <c r="X10">
        <f t="shared" si="1"/>
        <v>3</v>
      </c>
      <c r="Y10">
        <f t="shared" si="1"/>
        <v>2</v>
      </c>
      <c r="Z10">
        <f t="shared" si="1"/>
        <v>1</v>
      </c>
      <c r="AA10">
        <f t="shared" si="1"/>
        <v>1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 t="shared" si="1"/>
        <v>0</v>
      </c>
      <c r="AH10">
        <f t="shared" si="1"/>
        <v>0</v>
      </c>
      <c r="AI10">
        <f t="shared" si="1"/>
        <v>0</v>
      </c>
      <c r="AJ10">
        <f t="shared" si="1"/>
        <v>0</v>
      </c>
      <c r="AK10">
        <f t="shared" si="1"/>
        <v>0</v>
      </c>
      <c r="AL10">
        <f t="shared" si="1"/>
        <v>0</v>
      </c>
      <c r="AM10" s="13">
        <f t="shared" si="2"/>
        <v>8</v>
      </c>
      <c r="AO10">
        <f t="shared" si="3"/>
        <v>6</v>
      </c>
      <c r="AP10">
        <f t="shared" si="3"/>
        <v>0</v>
      </c>
      <c r="AQ10">
        <f t="shared" si="3"/>
        <v>14.399999999999999</v>
      </c>
      <c r="AR10">
        <f t="shared" si="3"/>
        <v>10</v>
      </c>
      <c r="AS10">
        <f t="shared" si="3"/>
        <v>4.3</v>
      </c>
      <c r="AT10">
        <f t="shared" si="3"/>
        <v>6.5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3"/>
        <v>0</v>
      </c>
      <c r="BA10">
        <f t="shared" si="3"/>
        <v>0</v>
      </c>
      <c r="BB10">
        <f t="shared" si="3"/>
        <v>0</v>
      </c>
      <c r="BC10">
        <f t="shared" si="3"/>
        <v>0</v>
      </c>
      <c r="BD10">
        <f t="shared" si="3"/>
        <v>0</v>
      </c>
      <c r="BE10">
        <f t="shared" si="4"/>
        <v>0</v>
      </c>
      <c r="BF10" s="13">
        <f t="shared" si="5"/>
        <v>41.199999999999996</v>
      </c>
      <c r="BG10">
        <f t="shared" si="6"/>
        <v>5.1499999999999995</v>
      </c>
    </row>
    <row r="11" spans="1:59" ht="12.75">
      <c r="A11">
        <v>9</v>
      </c>
      <c r="B11" t="s">
        <v>72</v>
      </c>
      <c r="C11" s="1">
        <v>6</v>
      </c>
      <c r="D11" s="1"/>
      <c r="E11" s="1">
        <v>6</v>
      </c>
      <c r="F11" s="1">
        <v>4.3</v>
      </c>
      <c r="G11" s="1">
        <v>5</v>
      </c>
      <c r="H11" s="1">
        <v>6</v>
      </c>
      <c r="T11" s="70">
        <f t="shared" si="7"/>
        <v>5.45</v>
      </c>
      <c r="V11">
        <f t="shared" si="8"/>
        <v>1</v>
      </c>
      <c r="W11">
        <f t="shared" si="1"/>
        <v>0</v>
      </c>
      <c r="X11">
        <f t="shared" si="1"/>
        <v>3</v>
      </c>
      <c r="Y11">
        <f t="shared" si="1"/>
        <v>2</v>
      </c>
      <c r="Z11">
        <f t="shared" si="1"/>
        <v>1</v>
      </c>
      <c r="AA11">
        <f t="shared" si="1"/>
        <v>1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</v>
      </c>
      <c r="AL11">
        <f t="shared" si="1"/>
        <v>0</v>
      </c>
      <c r="AM11" s="13">
        <f t="shared" si="2"/>
        <v>8</v>
      </c>
      <c r="AO11">
        <f t="shared" si="3"/>
        <v>6</v>
      </c>
      <c r="AP11">
        <f t="shared" si="3"/>
        <v>0</v>
      </c>
      <c r="AQ11">
        <f t="shared" si="3"/>
        <v>18</v>
      </c>
      <c r="AR11">
        <f t="shared" si="3"/>
        <v>8.6</v>
      </c>
      <c r="AS11">
        <f t="shared" si="3"/>
        <v>5</v>
      </c>
      <c r="AT11">
        <f t="shared" si="3"/>
        <v>6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3"/>
        <v>0</v>
      </c>
      <c r="BA11">
        <f t="shared" si="3"/>
        <v>0</v>
      </c>
      <c r="BB11">
        <f t="shared" si="3"/>
        <v>0</v>
      </c>
      <c r="BC11">
        <f t="shared" si="3"/>
        <v>0</v>
      </c>
      <c r="BD11">
        <f t="shared" si="3"/>
        <v>0</v>
      </c>
      <c r="BE11">
        <f t="shared" si="4"/>
        <v>0</v>
      </c>
      <c r="BF11" s="13">
        <f t="shared" si="5"/>
        <v>43.6</v>
      </c>
      <c r="BG11">
        <f t="shared" si="6"/>
        <v>5.45</v>
      </c>
    </row>
    <row r="12" spans="1:59" ht="12.75">
      <c r="A12">
        <v>10</v>
      </c>
      <c r="B12" t="s">
        <v>73</v>
      </c>
      <c r="C12" s="1">
        <v>4</v>
      </c>
      <c r="D12" s="1"/>
      <c r="E12" s="1">
        <v>4.3</v>
      </c>
      <c r="F12" s="1">
        <v>7.5</v>
      </c>
      <c r="G12" s="1">
        <v>1.3</v>
      </c>
      <c r="H12" s="1">
        <v>6.5</v>
      </c>
      <c r="T12" s="70">
        <f t="shared" si="7"/>
        <v>4.9624999999999995</v>
      </c>
      <c r="V12">
        <f t="shared" si="8"/>
        <v>1</v>
      </c>
      <c r="W12">
        <f t="shared" si="1"/>
        <v>0</v>
      </c>
      <c r="X12">
        <f t="shared" si="1"/>
        <v>3</v>
      </c>
      <c r="Y12">
        <f t="shared" si="1"/>
        <v>2</v>
      </c>
      <c r="Z12">
        <f t="shared" si="1"/>
        <v>1</v>
      </c>
      <c r="AA12">
        <f t="shared" si="1"/>
        <v>1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>
        <f t="shared" si="1"/>
        <v>0</v>
      </c>
      <c r="AI12">
        <f t="shared" si="1"/>
        <v>0</v>
      </c>
      <c r="AJ12">
        <f t="shared" si="1"/>
        <v>0</v>
      </c>
      <c r="AK12">
        <f t="shared" si="1"/>
        <v>0</v>
      </c>
      <c r="AL12">
        <f t="shared" si="1"/>
        <v>0</v>
      </c>
      <c r="AM12" s="13">
        <f t="shared" si="2"/>
        <v>8</v>
      </c>
      <c r="AO12">
        <f t="shared" si="3"/>
        <v>4</v>
      </c>
      <c r="AP12">
        <f t="shared" si="3"/>
        <v>0</v>
      </c>
      <c r="AQ12">
        <f t="shared" si="3"/>
        <v>12.899999999999999</v>
      </c>
      <c r="AR12">
        <f t="shared" si="3"/>
        <v>15</v>
      </c>
      <c r="AS12">
        <f t="shared" si="3"/>
        <v>1.3</v>
      </c>
      <c r="AT12">
        <f t="shared" si="3"/>
        <v>6.5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3"/>
        <v>0</v>
      </c>
      <c r="BB12">
        <f t="shared" si="3"/>
        <v>0</v>
      </c>
      <c r="BC12">
        <f t="shared" si="3"/>
        <v>0</v>
      </c>
      <c r="BD12">
        <f t="shared" si="3"/>
        <v>0</v>
      </c>
      <c r="BE12">
        <f t="shared" si="4"/>
        <v>0</v>
      </c>
      <c r="BF12" s="13">
        <f t="shared" si="5"/>
        <v>39.699999999999996</v>
      </c>
      <c r="BG12">
        <f t="shared" si="6"/>
        <v>4.9624999999999995</v>
      </c>
    </row>
    <row r="13" spans="1:59" ht="12.75">
      <c r="A13">
        <v>11</v>
      </c>
      <c r="B13" t="s">
        <v>74</v>
      </c>
      <c r="C13" s="1">
        <v>8</v>
      </c>
      <c r="D13" s="1"/>
      <c r="E13" s="1">
        <v>7.3</v>
      </c>
      <c r="F13" s="1">
        <v>8.8</v>
      </c>
      <c r="G13" s="1">
        <v>5.7</v>
      </c>
      <c r="H13" s="1">
        <v>5</v>
      </c>
      <c r="S13" s="1"/>
      <c r="T13" s="70">
        <f t="shared" si="7"/>
        <v>7.275</v>
      </c>
      <c r="V13">
        <f t="shared" si="8"/>
        <v>1</v>
      </c>
      <c r="W13">
        <f t="shared" si="1"/>
        <v>0</v>
      </c>
      <c r="X13">
        <f t="shared" si="1"/>
        <v>3</v>
      </c>
      <c r="Y13">
        <f t="shared" si="1"/>
        <v>2</v>
      </c>
      <c r="Z13">
        <f t="shared" si="1"/>
        <v>1</v>
      </c>
      <c r="AA13">
        <f t="shared" si="1"/>
        <v>1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1"/>
        <v>0</v>
      </c>
      <c r="AK13">
        <f t="shared" si="1"/>
        <v>0</v>
      </c>
      <c r="AL13">
        <f t="shared" si="1"/>
        <v>0</v>
      </c>
      <c r="AM13" s="13">
        <f t="shared" si="2"/>
        <v>8</v>
      </c>
      <c r="AO13">
        <f t="shared" si="3"/>
        <v>8</v>
      </c>
      <c r="AP13">
        <f t="shared" si="3"/>
        <v>0</v>
      </c>
      <c r="AQ13">
        <f t="shared" si="3"/>
        <v>21.9</v>
      </c>
      <c r="AR13">
        <f t="shared" si="3"/>
        <v>17.6</v>
      </c>
      <c r="AS13">
        <f t="shared" si="3"/>
        <v>5.7</v>
      </c>
      <c r="AT13">
        <f t="shared" si="3"/>
        <v>5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  <c r="BD13">
        <f t="shared" si="3"/>
        <v>0</v>
      </c>
      <c r="BE13">
        <f t="shared" si="4"/>
        <v>0</v>
      </c>
      <c r="BF13" s="13">
        <f t="shared" si="5"/>
        <v>58.2</v>
      </c>
      <c r="BG13">
        <f t="shared" si="6"/>
        <v>7.275</v>
      </c>
    </row>
    <row r="14" spans="1:59" ht="12.75">
      <c r="A14">
        <v>12</v>
      </c>
      <c r="B14" t="s">
        <v>75</v>
      </c>
      <c r="C14" s="1">
        <v>5.5</v>
      </c>
      <c r="D14" s="1">
        <v>5.5</v>
      </c>
      <c r="E14" s="1">
        <v>4.8</v>
      </c>
      <c r="F14" s="1">
        <v>10</v>
      </c>
      <c r="G14" s="1">
        <v>8</v>
      </c>
      <c r="H14" s="1">
        <v>8</v>
      </c>
      <c r="T14" s="70">
        <f t="shared" si="7"/>
        <v>6.822222222222222</v>
      </c>
      <c r="V14">
        <f t="shared" si="8"/>
        <v>1</v>
      </c>
      <c r="W14">
        <f t="shared" si="1"/>
        <v>1</v>
      </c>
      <c r="X14">
        <f t="shared" si="1"/>
        <v>3</v>
      </c>
      <c r="Y14">
        <f t="shared" si="1"/>
        <v>2</v>
      </c>
      <c r="Z14">
        <f t="shared" si="1"/>
        <v>1</v>
      </c>
      <c r="AA14">
        <f t="shared" si="1"/>
        <v>1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J14">
        <f t="shared" si="1"/>
        <v>0</v>
      </c>
      <c r="AK14">
        <f t="shared" si="1"/>
        <v>0</v>
      </c>
      <c r="AL14">
        <f t="shared" si="1"/>
        <v>0</v>
      </c>
      <c r="AM14" s="13">
        <f t="shared" si="2"/>
        <v>9</v>
      </c>
      <c r="AO14">
        <f t="shared" si="3"/>
        <v>5.5</v>
      </c>
      <c r="AP14">
        <f t="shared" si="3"/>
        <v>5.5</v>
      </c>
      <c r="AQ14">
        <f t="shared" si="3"/>
        <v>14.399999999999999</v>
      </c>
      <c r="AR14">
        <f t="shared" si="3"/>
        <v>20</v>
      </c>
      <c r="AS14">
        <f t="shared" si="3"/>
        <v>8</v>
      </c>
      <c r="AT14">
        <f t="shared" si="3"/>
        <v>8</v>
      </c>
      <c r="AU14">
        <f t="shared" si="3"/>
        <v>0</v>
      </c>
      <c r="AV14">
        <f t="shared" si="3"/>
        <v>0</v>
      </c>
      <c r="AW14">
        <f t="shared" si="3"/>
        <v>0</v>
      </c>
      <c r="AX14">
        <f t="shared" si="3"/>
        <v>0</v>
      </c>
      <c r="AY14">
        <f t="shared" si="3"/>
        <v>0</v>
      </c>
      <c r="AZ14">
        <f t="shared" si="3"/>
        <v>0</v>
      </c>
      <c r="BA14">
        <f t="shared" si="3"/>
        <v>0</v>
      </c>
      <c r="BB14">
        <f t="shared" si="3"/>
        <v>0</v>
      </c>
      <c r="BC14">
        <f t="shared" si="3"/>
        <v>0</v>
      </c>
      <c r="BD14">
        <f t="shared" si="3"/>
        <v>0</v>
      </c>
      <c r="BE14">
        <f t="shared" si="4"/>
        <v>0</v>
      </c>
      <c r="BF14" s="13">
        <f t="shared" si="5"/>
        <v>61.4</v>
      </c>
      <c r="BG14">
        <f t="shared" si="6"/>
        <v>6.822222222222222</v>
      </c>
    </row>
    <row r="15" spans="1:59" ht="12.75">
      <c r="A15">
        <v>13</v>
      </c>
      <c r="B15" t="s">
        <v>76</v>
      </c>
      <c r="C15" s="1">
        <v>10</v>
      </c>
      <c r="D15" s="1">
        <v>7</v>
      </c>
      <c r="E15" s="1">
        <v>6.3</v>
      </c>
      <c r="F15" s="1">
        <v>10</v>
      </c>
      <c r="G15" s="1">
        <v>7.3</v>
      </c>
      <c r="H15" s="1">
        <v>7.5</v>
      </c>
      <c r="T15" s="70">
        <f t="shared" si="7"/>
        <v>7.855555555555554</v>
      </c>
      <c r="V15">
        <f t="shared" si="8"/>
        <v>1</v>
      </c>
      <c r="W15">
        <f t="shared" si="1"/>
        <v>1</v>
      </c>
      <c r="X15">
        <f t="shared" si="1"/>
        <v>3</v>
      </c>
      <c r="Y15">
        <f t="shared" si="1"/>
        <v>2</v>
      </c>
      <c r="Z15">
        <f t="shared" si="1"/>
        <v>1</v>
      </c>
      <c r="AA15">
        <f t="shared" si="1"/>
        <v>1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 s="13">
        <f t="shared" si="2"/>
        <v>9</v>
      </c>
      <c r="AO15">
        <f t="shared" si="3"/>
        <v>10</v>
      </c>
      <c r="AP15">
        <f t="shared" si="3"/>
        <v>7</v>
      </c>
      <c r="AQ15">
        <f t="shared" si="3"/>
        <v>18.9</v>
      </c>
      <c r="AR15">
        <f t="shared" si="3"/>
        <v>20</v>
      </c>
      <c r="AS15">
        <f t="shared" si="3"/>
        <v>7.3</v>
      </c>
      <c r="AT15">
        <f t="shared" si="3"/>
        <v>7.5</v>
      </c>
      <c r="AU15">
        <f t="shared" si="3"/>
        <v>0</v>
      </c>
      <c r="AV15">
        <f t="shared" si="3"/>
        <v>0</v>
      </c>
      <c r="AW15">
        <f t="shared" si="3"/>
        <v>0</v>
      </c>
      <c r="AX15">
        <f t="shared" si="3"/>
        <v>0</v>
      </c>
      <c r="AY15">
        <f t="shared" si="3"/>
        <v>0</v>
      </c>
      <c r="AZ15">
        <f t="shared" si="3"/>
        <v>0</v>
      </c>
      <c r="BA15">
        <f t="shared" si="3"/>
        <v>0</v>
      </c>
      <c r="BB15">
        <f t="shared" si="3"/>
        <v>0</v>
      </c>
      <c r="BC15">
        <f t="shared" si="3"/>
        <v>0</v>
      </c>
      <c r="BD15">
        <f t="shared" si="3"/>
        <v>0</v>
      </c>
      <c r="BE15">
        <f t="shared" si="4"/>
        <v>0</v>
      </c>
      <c r="BF15" s="13">
        <f t="shared" si="5"/>
        <v>70.69999999999999</v>
      </c>
      <c r="BG15">
        <f t="shared" si="6"/>
        <v>7.855555555555554</v>
      </c>
    </row>
    <row r="16" spans="1:59" ht="12.75">
      <c r="A16">
        <v>14</v>
      </c>
      <c r="B16" t="s">
        <v>77</v>
      </c>
      <c r="C16" s="1"/>
      <c r="D16" s="1">
        <v>4.5</v>
      </c>
      <c r="E16" s="1">
        <v>3.8</v>
      </c>
      <c r="F16" s="1">
        <v>7.5</v>
      </c>
      <c r="G16" s="1">
        <v>5.3</v>
      </c>
      <c r="H16" s="1">
        <v>4.5</v>
      </c>
      <c r="T16" s="70">
        <f t="shared" si="7"/>
        <v>5.0874999999999995</v>
      </c>
      <c r="V16">
        <f t="shared" si="8"/>
        <v>0</v>
      </c>
      <c r="W16">
        <f t="shared" si="1"/>
        <v>1</v>
      </c>
      <c r="X16">
        <f t="shared" si="1"/>
        <v>3</v>
      </c>
      <c r="Y16">
        <f t="shared" si="1"/>
        <v>2</v>
      </c>
      <c r="Z16">
        <f t="shared" si="1"/>
        <v>1</v>
      </c>
      <c r="AA16">
        <f t="shared" si="1"/>
        <v>1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 s="13">
        <f t="shared" si="2"/>
        <v>8</v>
      </c>
      <c r="AO16">
        <f t="shared" si="3"/>
        <v>0</v>
      </c>
      <c r="AP16">
        <f t="shared" si="3"/>
        <v>4.5</v>
      </c>
      <c r="AQ16">
        <f t="shared" si="3"/>
        <v>11.399999999999999</v>
      </c>
      <c r="AR16">
        <f t="shared" si="3"/>
        <v>15</v>
      </c>
      <c r="AS16">
        <f t="shared" si="3"/>
        <v>5.3</v>
      </c>
      <c r="AT16">
        <f t="shared" si="3"/>
        <v>4.5</v>
      </c>
      <c r="AU16">
        <f t="shared" si="3"/>
        <v>0</v>
      </c>
      <c r="AV16">
        <f t="shared" si="3"/>
        <v>0</v>
      </c>
      <c r="AW16">
        <f t="shared" si="3"/>
        <v>0</v>
      </c>
      <c r="AX16">
        <f t="shared" si="3"/>
        <v>0</v>
      </c>
      <c r="AY16">
        <f t="shared" si="3"/>
        <v>0</v>
      </c>
      <c r="AZ16">
        <f t="shared" si="3"/>
        <v>0</v>
      </c>
      <c r="BA16">
        <f t="shared" si="3"/>
        <v>0</v>
      </c>
      <c r="BB16">
        <f t="shared" si="3"/>
        <v>0</v>
      </c>
      <c r="BC16">
        <f t="shared" si="3"/>
        <v>0</v>
      </c>
      <c r="BD16">
        <f t="shared" si="3"/>
        <v>0</v>
      </c>
      <c r="BE16">
        <f t="shared" si="4"/>
        <v>0</v>
      </c>
      <c r="BF16" s="13">
        <f t="shared" si="5"/>
        <v>40.699999999999996</v>
      </c>
      <c r="BG16">
        <f t="shared" si="6"/>
        <v>5.0874999999999995</v>
      </c>
    </row>
    <row r="17" spans="1:59" ht="12.75">
      <c r="A17">
        <v>15</v>
      </c>
      <c r="B17" t="s">
        <v>78</v>
      </c>
      <c r="C17" s="1">
        <v>4</v>
      </c>
      <c r="D17" s="1"/>
      <c r="E17" s="1">
        <v>4.5</v>
      </c>
      <c r="F17" s="1">
        <v>3</v>
      </c>
      <c r="G17" s="1">
        <v>3.3</v>
      </c>
      <c r="H17" s="1">
        <v>3.5</v>
      </c>
      <c r="T17" s="70">
        <f t="shared" si="7"/>
        <v>3.7875</v>
      </c>
      <c r="V17">
        <f t="shared" si="8"/>
        <v>1</v>
      </c>
      <c r="W17">
        <f t="shared" si="1"/>
        <v>0</v>
      </c>
      <c r="X17">
        <f t="shared" si="1"/>
        <v>3</v>
      </c>
      <c r="Y17">
        <f t="shared" si="1"/>
        <v>2</v>
      </c>
      <c r="Z17">
        <f t="shared" si="1"/>
        <v>1</v>
      </c>
      <c r="AA17">
        <f t="shared" si="1"/>
        <v>1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>
        <f t="shared" si="1"/>
        <v>0</v>
      </c>
      <c r="AI17">
        <f t="shared" si="1"/>
        <v>0</v>
      </c>
      <c r="AJ17">
        <f t="shared" si="1"/>
        <v>0</v>
      </c>
      <c r="AK17">
        <f t="shared" si="1"/>
        <v>0</v>
      </c>
      <c r="AL17">
        <f t="shared" si="1"/>
        <v>0</v>
      </c>
      <c r="AM17" s="13">
        <f t="shared" si="2"/>
        <v>8</v>
      </c>
      <c r="AO17">
        <f t="shared" si="3"/>
        <v>4</v>
      </c>
      <c r="AP17">
        <f t="shared" si="3"/>
        <v>0</v>
      </c>
      <c r="AQ17">
        <f t="shared" si="3"/>
        <v>13.5</v>
      </c>
      <c r="AR17">
        <f t="shared" si="3"/>
        <v>6</v>
      </c>
      <c r="AS17">
        <f t="shared" si="3"/>
        <v>3.3</v>
      </c>
      <c r="AT17">
        <f t="shared" si="3"/>
        <v>3.5</v>
      </c>
      <c r="AU17">
        <f t="shared" si="3"/>
        <v>0</v>
      </c>
      <c r="AV17">
        <f t="shared" si="3"/>
        <v>0</v>
      </c>
      <c r="AW17">
        <f t="shared" si="3"/>
        <v>0</v>
      </c>
      <c r="AX17">
        <f t="shared" si="3"/>
        <v>0</v>
      </c>
      <c r="AY17">
        <f t="shared" si="3"/>
        <v>0</v>
      </c>
      <c r="AZ17">
        <f t="shared" si="3"/>
        <v>0</v>
      </c>
      <c r="BA17">
        <f t="shared" si="3"/>
        <v>0</v>
      </c>
      <c r="BB17">
        <f t="shared" si="3"/>
        <v>0</v>
      </c>
      <c r="BC17">
        <f t="shared" si="3"/>
        <v>0</v>
      </c>
      <c r="BD17">
        <f t="shared" si="3"/>
        <v>0</v>
      </c>
      <c r="BE17">
        <f t="shared" si="4"/>
        <v>0</v>
      </c>
      <c r="BF17" s="13">
        <f t="shared" si="5"/>
        <v>30.3</v>
      </c>
      <c r="BG17">
        <f t="shared" si="6"/>
        <v>3.7875</v>
      </c>
    </row>
    <row r="18" spans="1:59" ht="12.75">
      <c r="A18">
        <v>16</v>
      </c>
      <c r="B18" t="s">
        <v>79</v>
      </c>
      <c r="C18" s="1">
        <v>5.5</v>
      </c>
      <c r="D18" s="1"/>
      <c r="E18" s="1">
        <v>6</v>
      </c>
      <c r="F18" s="1">
        <v>8.3</v>
      </c>
      <c r="G18" s="1">
        <v>5.3</v>
      </c>
      <c r="H18" s="1">
        <v>5.5</v>
      </c>
      <c r="T18" s="70">
        <f t="shared" si="7"/>
        <v>6.3625</v>
      </c>
      <c r="V18">
        <f t="shared" si="8"/>
        <v>1</v>
      </c>
      <c r="W18">
        <f t="shared" si="1"/>
        <v>0</v>
      </c>
      <c r="X18">
        <f t="shared" si="1"/>
        <v>3</v>
      </c>
      <c r="Y18">
        <f t="shared" si="1"/>
        <v>2</v>
      </c>
      <c r="Z18">
        <f t="shared" si="1"/>
        <v>1</v>
      </c>
      <c r="AA18">
        <f t="shared" si="1"/>
        <v>1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 s="13">
        <f t="shared" si="2"/>
        <v>8</v>
      </c>
      <c r="AO18">
        <f t="shared" si="3"/>
        <v>5.5</v>
      </c>
      <c r="AP18">
        <f t="shared" si="3"/>
        <v>0</v>
      </c>
      <c r="AQ18">
        <f t="shared" si="3"/>
        <v>18</v>
      </c>
      <c r="AR18">
        <f t="shared" si="3"/>
        <v>16.6</v>
      </c>
      <c r="AS18">
        <f t="shared" si="3"/>
        <v>5.3</v>
      </c>
      <c r="AT18">
        <f t="shared" si="3"/>
        <v>5.5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t="shared" si="3"/>
        <v>0</v>
      </c>
      <c r="AZ18">
        <f t="shared" si="3"/>
        <v>0</v>
      </c>
      <c r="BA18">
        <f t="shared" si="3"/>
        <v>0</v>
      </c>
      <c r="BB18">
        <f t="shared" si="3"/>
        <v>0</v>
      </c>
      <c r="BC18">
        <f t="shared" si="3"/>
        <v>0</v>
      </c>
      <c r="BD18">
        <f aca="true" t="shared" si="9" ref="BD18:BD32">AK18*R18</f>
        <v>0</v>
      </c>
      <c r="BE18">
        <f t="shared" si="4"/>
        <v>0</v>
      </c>
      <c r="BF18" s="13">
        <f t="shared" si="5"/>
        <v>50.9</v>
      </c>
      <c r="BG18">
        <f t="shared" si="6"/>
        <v>6.3625</v>
      </c>
    </row>
    <row r="19" spans="1:59" ht="12.75">
      <c r="A19">
        <v>17</v>
      </c>
      <c r="B19" t="s">
        <v>80</v>
      </c>
      <c r="C19" s="1">
        <v>6</v>
      </c>
      <c r="D19" s="1"/>
      <c r="E19" s="1">
        <v>4.8</v>
      </c>
      <c r="F19" s="1">
        <v>6.8</v>
      </c>
      <c r="G19" s="1">
        <v>2.3</v>
      </c>
      <c r="H19" s="1">
        <v>3.5</v>
      </c>
      <c r="T19" s="70">
        <f t="shared" si="7"/>
        <v>4.975</v>
      </c>
      <c r="V19">
        <f aca="true" t="shared" si="10" ref="V19:AK32">IF(C19&gt;0,C$2,0)</f>
        <v>1</v>
      </c>
      <c r="W19">
        <f t="shared" si="10"/>
        <v>0</v>
      </c>
      <c r="X19">
        <f t="shared" si="10"/>
        <v>3</v>
      </c>
      <c r="Y19">
        <f t="shared" si="10"/>
        <v>2</v>
      </c>
      <c r="Z19">
        <f t="shared" si="10"/>
        <v>1</v>
      </c>
      <c r="AA19">
        <f t="shared" si="10"/>
        <v>1</v>
      </c>
      <c r="AB19">
        <f t="shared" si="10"/>
        <v>0</v>
      </c>
      <c r="AC19">
        <f t="shared" si="10"/>
        <v>0</v>
      </c>
      <c r="AD19">
        <f t="shared" si="10"/>
        <v>0</v>
      </c>
      <c r="AE19">
        <f t="shared" si="10"/>
        <v>0</v>
      </c>
      <c r="AF19">
        <f t="shared" si="10"/>
        <v>0</v>
      </c>
      <c r="AG19">
        <f t="shared" si="10"/>
        <v>0</v>
      </c>
      <c r="AH19">
        <f t="shared" si="10"/>
        <v>0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aca="true" t="shared" si="11" ref="AL19:AL32">IF(S19&gt;0,S$2,0)</f>
        <v>0</v>
      </c>
      <c r="AM19" s="13">
        <f t="shared" si="2"/>
        <v>8</v>
      </c>
      <c r="AO19">
        <f aca="true" t="shared" si="12" ref="AO19:BD32">V19*C19</f>
        <v>6</v>
      </c>
      <c r="AP19">
        <f t="shared" si="12"/>
        <v>0</v>
      </c>
      <c r="AQ19">
        <f t="shared" si="12"/>
        <v>14.399999999999999</v>
      </c>
      <c r="AR19">
        <f t="shared" si="12"/>
        <v>13.6</v>
      </c>
      <c r="AS19">
        <f t="shared" si="12"/>
        <v>2.3</v>
      </c>
      <c r="AT19">
        <f t="shared" si="12"/>
        <v>3.5</v>
      </c>
      <c r="AU19">
        <f t="shared" si="12"/>
        <v>0</v>
      </c>
      <c r="AV19">
        <f t="shared" si="12"/>
        <v>0</v>
      </c>
      <c r="AW19">
        <f t="shared" si="12"/>
        <v>0</v>
      </c>
      <c r="AX19">
        <f t="shared" si="12"/>
        <v>0</v>
      </c>
      <c r="AY19">
        <f t="shared" si="12"/>
        <v>0</v>
      </c>
      <c r="AZ19">
        <f t="shared" si="12"/>
        <v>0</v>
      </c>
      <c r="BA19">
        <f t="shared" si="12"/>
        <v>0</v>
      </c>
      <c r="BB19">
        <f t="shared" si="12"/>
        <v>0</v>
      </c>
      <c r="BC19">
        <f t="shared" si="12"/>
        <v>0</v>
      </c>
      <c r="BD19">
        <f t="shared" si="9"/>
        <v>0</v>
      </c>
      <c r="BE19">
        <f t="shared" si="4"/>
        <v>0</v>
      </c>
      <c r="BF19" s="13">
        <f t="shared" si="5"/>
        <v>39.8</v>
      </c>
      <c r="BG19">
        <f t="shared" si="6"/>
        <v>4.975</v>
      </c>
    </row>
    <row r="20" spans="1:59" ht="12.75">
      <c r="A20">
        <v>18</v>
      </c>
      <c r="B20" t="s">
        <v>81</v>
      </c>
      <c r="C20" s="1">
        <v>6.5</v>
      </c>
      <c r="D20" s="1"/>
      <c r="E20" s="1">
        <v>4.5</v>
      </c>
      <c r="F20" s="1">
        <v>1</v>
      </c>
      <c r="G20" s="1">
        <v>4.3</v>
      </c>
      <c r="H20" s="1">
        <v>7</v>
      </c>
      <c r="T20" s="70">
        <f t="shared" si="7"/>
        <v>4.1625</v>
      </c>
      <c r="V20">
        <f t="shared" si="10"/>
        <v>1</v>
      </c>
      <c r="W20">
        <f t="shared" si="10"/>
        <v>0</v>
      </c>
      <c r="X20">
        <f t="shared" si="10"/>
        <v>3</v>
      </c>
      <c r="Y20">
        <f t="shared" si="10"/>
        <v>2</v>
      </c>
      <c r="Z20">
        <f t="shared" si="10"/>
        <v>1</v>
      </c>
      <c r="AA20">
        <f t="shared" si="10"/>
        <v>1</v>
      </c>
      <c r="AB20">
        <f t="shared" si="10"/>
        <v>0</v>
      </c>
      <c r="AC20">
        <f t="shared" si="10"/>
        <v>0</v>
      </c>
      <c r="AD20">
        <f t="shared" si="10"/>
        <v>0</v>
      </c>
      <c r="AE20">
        <f t="shared" si="10"/>
        <v>0</v>
      </c>
      <c r="AF20">
        <f t="shared" si="10"/>
        <v>0</v>
      </c>
      <c r="AG20">
        <f t="shared" si="10"/>
        <v>0</v>
      </c>
      <c r="AH20">
        <f t="shared" si="10"/>
        <v>0</v>
      </c>
      <c r="AI20">
        <f t="shared" si="10"/>
        <v>0</v>
      </c>
      <c r="AJ20">
        <f t="shared" si="10"/>
        <v>0</v>
      </c>
      <c r="AK20">
        <f t="shared" si="10"/>
        <v>0</v>
      </c>
      <c r="AL20">
        <f t="shared" si="11"/>
        <v>0</v>
      </c>
      <c r="AM20" s="13">
        <f t="shared" si="2"/>
        <v>8</v>
      </c>
      <c r="AO20">
        <f t="shared" si="12"/>
        <v>6.5</v>
      </c>
      <c r="AP20">
        <f t="shared" si="12"/>
        <v>0</v>
      </c>
      <c r="AQ20">
        <f t="shared" si="12"/>
        <v>13.5</v>
      </c>
      <c r="AR20">
        <f t="shared" si="12"/>
        <v>2</v>
      </c>
      <c r="AS20">
        <f t="shared" si="12"/>
        <v>4.3</v>
      </c>
      <c r="AT20">
        <f t="shared" si="12"/>
        <v>7</v>
      </c>
      <c r="AU20">
        <f t="shared" si="12"/>
        <v>0</v>
      </c>
      <c r="AV20">
        <f t="shared" si="12"/>
        <v>0</v>
      </c>
      <c r="AW20">
        <f t="shared" si="12"/>
        <v>0</v>
      </c>
      <c r="AX20">
        <f t="shared" si="12"/>
        <v>0</v>
      </c>
      <c r="AY20">
        <f t="shared" si="12"/>
        <v>0</v>
      </c>
      <c r="AZ20">
        <f t="shared" si="12"/>
        <v>0</v>
      </c>
      <c r="BA20">
        <f t="shared" si="12"/>
        <v>0</v>
      </c>
      <c r="BB20">
        <f t="shared" si="12"/>
        <v>0</v>
      </c>
      <c r="BC20">
        <f t="shared" si="12"/>
        <v>0</v>
      </c>
      <c r="BD20">
        <f t="shared" si="9"/>
        <v>0</v>
      </c>
      <c r="BE20">
        <f t="shared" si="4"/>
        <v>0</v>
      </c>
      <c r="BF20" s="13">
        <f t="shared" si="5"/>
        <v>33.3</v>
      </c>
      <c r="BG20">
        <f t="shared" si="6"/>
        <v>4.1625</v>
      </c>
    </row>
    <row r="21" spans="1:59" ht="12.75">
      <c r="A21">
        <v>19</v>
      </c>
      <c r="B21" t="s">
        <v>82</v>
      </c>
      <c r="C21" s="1">
        <v>8</v>
      </c>
      <c r="D21" s="1"/>
      <c r="E21" s="1">
        <v>4.8</v>
      </c>
      <c r="F21" s="1">
        <v>10</v>
      </c>
      <c r="G21" s="1">
        <v>2.3</v>
      </c>
      <c r="H21" s="1">
        <v>5</v>
      </c>
      <c r="T21" s="70">
        <f t="shared" si="7"/>
        <v>6.2124999999999995</v>
      </c>
      <c r="V21">
        <f t="shared" si="10"/>
        <v>1</v>
      </c>
      <c r="W21">
        <f t="shared" si="10"/>
        <v>0</v>
      </c>
      <c r="X21">
        <f t="shared" si="10"/>
        <v>3</v>
      </c>
      <c r="Y21">
        <f t="shared" si="10"/>
        <v>2</v>
      </c>
      <c r="Z21">
        <f t="shared" si="10"/>
        <v>1</v>
      </c>
      <c r="AA21">
        <f t="shared" si="10"/>
        <v>1</v>
      </c>
      <c r="AB21">
        <f t="shared" si="10"/>
        <v>0</v>
      </c>
      <c r="AC21">
        <f t="shared" si="10"/>
        <v>0</v>
      </c>
      <c r="AD21">
        <f t="shared" si="10"/>
        <v>0</v>
      </c>
      <c r="AE21">
        <f t="shared" si="10"/>
        <v>0</v>
      </c>
      <c r="AF21">
        <f t="shared" si="10"/>
        <v>0</v>
      </c>
      <c r="AG21">
        <f t="shared" si="10"/>
        <v>0</v>
      </c>
      <c r="AH21">
        <f t="shared" si="10"/>
        <v>0</v>
      </c>
      <c r="AI21">
        <f t="shared" si="10"/>
        <v>0</v>
      </c>
      <c r="AJ21">
        <f t="shared" si="10"/>
        <v>0</v>
      </c>
      <c r="AK21">
        <f t="shared" si="10"/>
        <v>0</v>
      </c>
      <c r="AL21">
        <f t="shared" si="11"/>
        <v>0</v>
      </c>
      <c r="AM21" s="13">
        <f t="shared" si="2"/>
        <v>8</v>
      </c>
      <c r="AO21">
        <f t="shared" si="12"/>
        <v>8</v>
      </c>
      <c r="AP21">
        <f t="shared" si="12"/>
        <v>0</v>
      </c>
      <c r="AQ21">
        <f t="shared" si="12"/>
        <v>14.399999999999999</v>
      </c>
      <c r="AR21">
        <f t="shared" si="12"/>
        <v>20</v>
      </c>
      <c r="AS21">
        <f t="shared" si="12"/>
        <v>2.3</v>
      </c>
      <c r="AT21">
        <f t="shared" si="12"/>
        <v>5</v>
      </c>
      <c r="AU21">
        <f t="shared" si="12"/>
        <v>0</v>
      </c>
      <c r="AV21">
        <f t="shared" si="12"/>
        <v>0</v>
      </c>
      <c r="AW21">
        <f t="shared" si="12"/>
        <v>0</v>
      </c>
      <c r="AX21">
        <f t="shared" si="12"/>
        <v>0</v>
      </c>
      <c r="AY21">
        <f t="shared" si="12"/>
        <v>0</v>
      </c>
      <c r="AZ21">
        <f t="shared" si="12"/>
        <v>0</v>
      </c>
      <c r="BA21">
        <f t="shared" si="12"/>
        <v>0</v>
      </c>
      <c r="BB21">
        <f t="shared" si="12"/>
        <v>0</v>
      </c>
      <c r="BC21">
        <f t="shared" si="12"/>
        <v>0</v>
      </c>
      <c r="BD21">
        <f t="shared" si="9"/>
        <v>0</v>
      </c>
      <c r="BE21">
        <f t="shared" si="4"/>
        <v>0</v>
      </c>
      <c r="BF21" s="13">
        <f t="shared" si="5"/>
        <v>49.699999999999996</v>
      </c>
      <c r="BG21">
        <f t="shared" si="6"/>
        <v>6.2124999999999995</v>
      </c>
    </row>
    <row r="22" spans="1:59" ht="12.75">
      <c r="A22">
        <v>20</v>
      </c>
      <c r="B22" t="s">
        <v>83</v>
      </c>
      <c r="C22" s="1">
        <v>5</v>
      </c>
      <c r="D22" s="1"/>
      <c r="E22" s="1">
        <v>5</v>
      </c>
      <c r="G22" s="1">
        <v>3.7</v>
      </c>
      <c r="H22" s="1">
        <v>3</v>
      </c>
      <c r="T22" s="70">
        <f t="shared" si="7"/>
        <v>4.45</v>
      </c>
      <c r="V22">
        <f t="shared" si="10"/>
        <v>1</v>
      </c>
      <c r="W22">
        <f t="shared" si="10"/>
        <v>0</v>
      </c>
      <c r="X22">
        <f t="shared" si="10"/>
        <v>3</v>
      </c>
      <c r="Y22">
        <f t="shared" si="10"/>
        <v>0</v>
      </c>
      <c r="Z22">
        <f t="shared" si="10"/>
        <v>1</v>
      </c>
      <c r="AA22">
        <f t="shared" si="10"/>
        <v>1</v>
      </c>
      <c r="AB22">
        <f t="shared" si="10"/>
        <v>0</v>
      </c>
      <c r="AC22">
        <f t="shared" si="10"/>
        <v>0</v>
      </c>
      <c r="AD22">
        <f t="shared" si="10"/>
        <v>0</v>
      </c>
      <c r="AE22">
        <f t="shared" si="10"/>
        <v>0</v>
      </c>
      <c r="AF22">
        <f t="shared" si="10"/>
        <v>0</v>
      </c>
      <c r="AG22">
        <f t="shared" si="10"/>
        <v>0</v>
      </c>
      <c r="AH22">
        <f t="shared" si="10"/>
        <v>0</v>
      </c>
      <c r="AI22">
        <f t="shared" si="10"/>
        <v>0</v>
      </c>
      <c r="AJ22">
        <f t="shared" si="10"/>
        <v>0</v>
      </c>
      <c r="AK22">
        <f t="shared" si="10"/>
        <v>0</v>
      </c>
      <c r="AL22">
        <f t="shared" si="11"/>
        <v>0</v>
      </c>
      <c r="AM22" s="13">
        <f t="shared" si="2"/>
        <v>6</v>
      </c>
      <c r="AO22">
        <f t="shared" si="12"/>
        <v>5</v>
      </c>
      <c r="AP22">
        <f t="shared" si="12"/>
        <v>0</v>
      </c>
      <c r="AQ22">
        <f t="shared" si="12"/>
        <v>15</v>
      </c>
      <c r="AR22">
        <f t="shared" si="12"/>
        <v>0</v>
      </c>
      <c r="AS22">
        <f t="shared" si="12"/>
        <v>3.7</v>
      </c>
      <c r="AT22">
        <f t="shared" si="12"/>
        <v>3</v>
      </c>
      <c r="AU22">
        <f t="shared" si="12"/>
        <v>0</v>
      </c>
      <c r="AV22">
        <f t="shared" si="12"/>
        <v>0</v>
      </c>
      <c r="AW22">
        <f t="shared" si="12"/>
        <v>0</v>
      </c>
      <c r="AX22">
        <f t="shared" si="12"/>
        <v>0</v>
      </c>
      <c r="AY22">
        <f t="shared" si="12"/>
        <v>0</v>
      </c>
      <c r="AZ22">
        <f t="shared" si="12"/>
        <v>0</v>
      </c>
      <c r="BA22">
        <f t="shared" si="12"/>
        <v>0</v>
      </c>
      <c r="BB22">
        <f t="shared" si="12"/>
        <v>0</v>
      </c>
      <c r="BC22">
        <f t="shared" si="12"/>
        <v>0</v>
      </c>
      <c r="BD22">
        <f t="shared" si="9"/>
        <v>0</v>
      </c>
      <c r="BE22">
        <f t="shared" si="4"/>
        <v>0</v>
      </c>
      <c r="BF22" s="13">
        <f t="shared" si="5"/>
        <v>26.7</v>
      </c>
      <c r="BG22">
        <f t="shared" si="6"/>
        <v>4.45</v>
      </c>
    </row>
    <row r="23" spans="1:59" ht="12.75">
      <c r="A23">
        <v>21</v>
      </c>
      <c r="B23" t="s">
        <v>84</v>
      </c>
      <c r="C23" s="1">
        <v>6</v>
      </c>
      <c r="D23" s="1"/>
      <c r="E23" s="1">
        <v>6</v>
      </c>
      <c r="F23" s="1">
        <v>6.5</v>
      </c>
      <c r="G23" s="1">
        <v>8</v>
      </c>
      <c r="H23" s="1">
        <v>7.5</v>
      </c>
      <c r="T23" s="70">
        <f t="shared" si="7"/>
        <v>6.5625</v>
      </c>
      <c r="V23">
        <f t="shared" si="10"/>
        <v>1</v>
      </c>
      <c r="W23">
        <f t="shared" si="10"/>
        <v>0</v>
      </c>
      <c r="X23">
        <f t="shared" si="10"/>
        <v>3</v>
      </c>
      <c r="Y23">
        <f t="shared" si="10"/>
        <v>2</v>
      </c>
      <c r="Z23">
        <f t="shared" si="10"/>
        <v>1</v>
      </c>
      <c r="AA23">
        <f t="shared" si="10"/>
        <v>1</v>
      </c>
      <c r="AB23">
        <f t="shared" si="10"/>
        <v>0</v>
      </c>
      <c r="AC23">
        <f t="shared" si="10"/>
        <v>0</v>
      </c>
      <c r="AD23">
        <f t="shared" si="10"/>
        <v>0</v>
      </c>
      <c r="AE23">
        <f t="shared" si="10"/>
        <v>0</v>
      </c>
      <c r="AF23">
        <f t="shared" si="10"/>
        <v>0</v>
      </c>
      <c r="AG23">
        <f t="shared" si="10"/>
        <v>0</v>
      </c>
      <c r="AH23">
        <f t="shared" si="10"/>
        <v>0</v>
      </c>
      <c r="AI23">
        <f t="shared" si="10"/>
        <v>0</v>
      </c>
      <c r="AJ23">
        <f t="shared" si="10"/>
        <v>0</v>
      </c>
      <c r="AK23">
        <f t="shared" si="10"/>
        <v>0</v>
      </c>
      <c r="AL23">
        <f t="shared" si="11"/>
        <v>0</v>
      </c>
      <c r="AM23" s="13">
        <f t="shared" si="2"/>
        <v>8</v>
      </c>
      <c r="AO23">
        <f t="shared" si="12"/>
        <v>6</v>
      </c>
      <c r="AP23">
        <f t="shared" si="12"/>
        <v>0</v>
      </c>
      <c r="AQ23">
        <f t="shared" si="12"/>
        <v>18</v>
      </c>
      <c r="AR23">
        <f t="shared" si="12"/>
        <v>13</v>
      </c>
      <c r="AS23">
        <f t="shared" si="12"/>
        <v>8</v>
      </c>
      <c r="AT23">
        <f t="shared" si="12"/>
        <v>7.5</v>
      </c>
      <c r="AU23">
        <f t="shared" si="12"/>
        <v>0</v>
      </c>
      <c r="AV23">
        <f t="shared" si="12"/>
        <v>0</v>
      </c>
      <c r="AW23">
        <f t="shared" si="12"/>
        <v>0</v>
      </c>
      <c r="AX23">
        <f t="shared" si="12"/>
        <v>0</v>
      </c>
      <c r="AY23">
        <f t="shared" si="12"/>
        <v>0</v>
      </c>
      <c r="AZ23">
        <f t="shared" si="12"/>
        <v>0</v>
      </c>
      <c r="BA23">
        <f t="shared" si="12"/>
        <v>0</v>
      </c>
      <c r="BB23">
        <f t="shared" si="12"/>
        <v>0</v>
      </c>
      <c r="BC23">
        <f t="shared" si="12"/>
        <v>0</v>
      </c>
      <c r="BD23">
        <f t="shared" si="9"/>
        <v>0</v>
      </c>
      <c r="BE23">
        <f t="shared" si="4"/>
        <v>0</v>
      </c>
      <c r="BF23" s="13">
        <f t="shared" si="5"/>
        <v>52.5</v>
      </c>
      <c r="BG23">
        <f t="shared" si="6"/>
        <v>6.5625</v>
      </c>
    </row>
    <row r="24" spans="1:59" ht="12.75">
      <c r="A24">
        <v>22</v>
      </c>
      <c r="B24" t="s">
        <v>85</v>
      </c>
      <c r="C24" s="1">
        <v>10</v>
      </c>
      <c r="D24" s="1">
        <v>7.5</v>
      </c>
      <c r="E24" s="1">
        <v>8.5</v>
      </c>
      <c r="F24" s="1">
        <v>1</v>
      </c>
      <c r="G24" s="1">
        <v>9.3</v>
      </c>
      <c r="H24" s="1">
        <v>9.5</v>
      </c>
      <c r="T24" s="70">
        <f t="shared" si="7"/>
        <v>7.088888888888889</v>
      </c>
      <c r="V24">
        <f t="shared" si="10"/>
        <v>1</v>
      </c>
      <c r="W24">
        <f t="shared" si="10"/>
        <v>1</v>
      </c>
      <c r="X24">
        <f t="shared" si="10"/>
        <v>3</v>
      </c>
      <c r="Y24">
        <f t="shared" si="10"/>
        <v>2</v>
      </c>
      <c r="Z24">
        <f t="shared" si="10"/>
        <v>1</v>
      </c>
      <c r="AA24">
        <f t="shared" si="10"/>
        <v>1</v>
      </c>
      <c r="AB24">
        <f t="shared" si="10"/>
        <v>0</v>
      </c>
      <c r="AC24">
        <f t="shared" si="10"/>
        <v>0</v>
      </c>
      <c r="AD24">
        <f t="shared" si="10"/>
        <v>0</v>
      </c>
      <c r="AE24">
        <f t="shared" si="10"/>
        <v>0</v>
      </c>
      <c r="AF24">
        <f t="shared" si="10"/>
        <v>0</v>
      </c>
      <c r="AG24">
        <f t="shared" si="10"/>
        <v>0</v>
      </c>
      <c r="AH24">
        <f t="shared" si="10"/>
        <v>0</v>
      </c>
      <c r="AI24">
        <f t="shared" si="10"/>
        <v>0</v>
      </c>
      <c r="AJ24">
        <f t="shared" si="10"/>
        <v>0</v>
      </c>
      <c r="AK24">
        <f t="shared" si="10"/>
        <v>0</v>
      </c>
      <c r="AL24">
        <f t="shared" si="11"/>
        <v>0</v>
      </c>
      <c r="AM24" s="13">
        <f t="shared" si="2"/>
        <v>9</v>
      </c>
      <c r="AO24">
        <f t="shared" si="12"/>
        <v>10</v>
      </c>
      <c r="AP24">
        <f t="shared" si="12"/>
        <v>7.5</v>
      </c>
      <c r="AQ24">
        <f t="shared" si="12"/>
        <v>25.5</v>
      </c>
      <c r="AR24">
        <f t="shared" si="12"/>
        <v>2</v>
      </c>
      <c r="AS24">
        <f t="shared" si="12"/>
        <v>9.3</v>
      </c>
      <c r="AT24">
        <f t="shared" si="12"/>
        <v>9.5</v>
      </c>
      <c r="AU24">
        <f t="shared" si="12"/>
        <v>0</v>
      </c>
      <c r="AV24">
        <f t="shared" si="12"/>
        <v>0</v>
      </c>
      <c r="AW24">
        <f t="shared" si="12"/>
        <v>0</v>
      </c>
      <c r="AX24">
        <f t="shared" si="12"/>
        <v>0</v>
      </c>
      <c r="AY24">
        <f t="shared" si="12"/>
        <v>0</v>
      </c>
      <c r="AZ24">
        <f t="shared" si="12"/>
        <v>0</v>
      </c>
      <c r="BA24">
        <f t="shared" si="12"/>
        <v>0</v>
      </c>
      <c r="BB24">
        <f t="shared" si="12"/>
        <v>0</v>
      </c>
      <c r="BC24">
        <f t="shared" si="12"/>
        <v>0</v>
      </c>
      <c r="BD24">
        <f t="shared" si="9"/>
        <v>0</v>
      </c>
      <c r="BE24">
        <f t="shared" si="4"/>
        <v>0</v>
      </c>
      <c r="BF24" s="13">
        <f t="shared" si="5"/>
        <v>63.8</v>
      </c>
      <c r="BG24">
        <f t="shared" si="6"/>
        <v>7.088888888888889</v>
      </c>
    </row>
    <row r="25" spans="1:59" ht="12.75">
      <c r="A25">
        <v>23</v>
      </c>
      <c r="B25" t="s">
        <v>52</v>
      </c>
      <c r="C25" s="1">
        <v>6.5</v>
      </c>
      <c r="D25" s="1">
        <v>7</v>
      </c>
      <c r="E25" s="1">
        <v>5.8</v>
      </c>
      <c r="F25" s="1">
        <v>7.5</v>
      </c>
      <c r="G25" s="1">
        <v>7</v>
      </c>
      <c r="H25" s="1">
        <v>9</v>
      </c>
      <c r="T25" s="70">
        <f t="shared" si="7"/>
        <v>6.877777777777777</v>
      </c>
      <c r="V25">
        <f t="shared" si="10"/>
        <v>1</v>
      </c>
      <c r="W25">
        <f t="shared" si="10"/>
        <v>1</v>
      </c>
      <c r="X25">
        <f t="shared" si="10"/>
        <v>3</v>
      </c>
      <c r="Y25">
        <f t="shared" si="10"/>
        <v>2</v>
      </c>
      <c r="Z25">
        <f t="shared" si="10"/>
        <v>1</v>
      </c>
      <c r="AA25">
        <f t="shared" si="10"/>
        <v>1</v>
      </c>
      <c r="AB25">
        <f t="shared" si="10"/>
        <v>0</v>
      </c>
      <c r="AC25">
        <f t="shared" si="10"/>
        <v>0</v>
      </c>
      <c r="AD25">
        <f t="shared" si="10"/>
        <v>0</v>
      </c>
      <c r="AE25">
        <f t="shared" si="10"/>
        <v>0</v>
      </c>
      <c r="AF25">
        <f t="shared" si="10"/>
        <v>0</v>
      </c>
      <c r="AG25">
        <f t="shared" si="10"/>
        <v>0</v>
      </c>
      <c r="AH25">
        <f t="shared" si="10"/>
        <v>0</v>
      </c>
      <c r="AI25">
        <f t="shared" si="10"/>
        <v>0</v>
      </c>
      <c r="AJ25">
        <f t="shared" si="10"/>
        <v>0</v>
      </c>
      <c r="AK25">
        <f t="shared" si="10"/>
        <v>0</v>
      </c>
      <c r="AL25">
        <f t="shared" si="11"/>
        <v>0</v>
      </c>
      <c r="AM25" s="13">
        <f t="shared" si="2"/>
        <v>9</v>
      </c>
      <c r="AO25">
        <f t="shared" si="12"/>
        <v>6.5</v>
      </c>
      <c r="AP25">
        <f t="shared" si="12"/>
        <v>7</v>
      </c>
      <c r="AQ25">
        <f t="shared" si="12"/>
        <v>17.4</v>
      </c>
      <c r="AR25">
        <f t="shared" si="12"/>
        <v>15</v>
      </c>
      <c r="AS25">
        <f t="shared" si="12"/>
        <v>7</v>
      </c>
      <c r="AT25">
        <f t="shared" si="12"/>
        <v>9</v>
      </c>
      <c r="AU25">
        <f t="shared" si="12"/>
        <v>0</v>
      </c>
      <c r="AV25">
        <f t="shared" si="12"/>
        <v>0</v>
      </c>
      <c r="AW25">
        <f t="shared" si="12"/>
        <v>0</v>
      </c>
      <c r="AX25">
        <f t="shared" si="12"/>
        <v>0</v>
      </c>
      <c r="AY25">
        <f t="shared" si="12"/>
        <v>0</v>
      </c>
      <c r="AZ25">
        <f t="shared" si="12"/>
        <v>0</v>
      </c>
      <c r="BA25">
        <f t="shared" si="12"/>
        <v>0</v>
      </c>
      <c r="BB25">
        <f t="shared" si="12"/>
        <v>0</v>
      </c>
      <c r="BC25">
        <f t="shared" si="12"/>
        <v>0</v>
      </c>
      <c r="BD25">
        <f t="shared" si="9"/>
        <v>0</v>
      </c>
      <c r="BE25">
        <f t="shared" si="4"/>
        <v>0</v>
      </c>
      <c r="BF25" s="13">
        <f t="shared" si="5"/>
        <v>61.9</v>
      </c>
      <c r="BG25">
        <f t="shared" si="6"/>
        <v>6.877777777777777</v>
      </c>
    </row>
    <row r="26" spans="1:59" ht="12.75">
      <c r="A26">
        <v>24</v>
      </c>
      <c r="B26" t="s">
        <v>86</v>
      </c>
      <c r="C26" s="1">
        <v>5.5</v>
      </c>
      <c r="D26" s="1"/>
      <c r="E26" s="1">
        <v>6.5</v>
      </c>
      <c r="F26" s="1">
        <v>3.8</v>
      </c>
      <c r="G26" s="1">
        <v>4.3</v>
      </c>
      <c r="H26" s="1">
        <v>6</v>
      </c>
      <c r="T26" s="70">
        <f t="shared" si="7"/>
        <v>5.3625</v>
      </c>
      <c r="V26">
        <f t="shared" si="10"/>
        <v>1</v>
      </c>
      <c r="W26">
        <f t="shared" si="10"/>
        <v>0</v>
      </c>
      <c r="X26">
        <f t="shared" si="10"/>
        <v>3</v>
      </c>
      <c r="Y26">
        <f t="shared" si="10"/>
        <v>2</v>
      </c>
      <c r="Z26">
        <f t="shared" si="10"/>
        <v>1</v>
      </c>
      <c r="AA26">
        <f t="shared" si="10"/>
        <v>1</v>
      </c>
      <c r="AB26">
        <f t="shared" si="10"/>
        <v>0</v>
      </c>
      <c r="AC26">
        <f t="shared" si="10"/>
        <v>0</v>
      </c>
      <c r="AD26">
        <f t="shared" si="10"/>
        <v>0</v>
      </c>
      <c r="AE26">
        <f t="shared" si="10"/>
        <v>0</v>
      </c>
      <c r="AF26">
        <f t="shared" si="10"/>
        <v>0</v>
      </c>
      <c r="AG26">
        <f t="shared" si="10"/>
        <v>0</v>
      </c>
      <c r="AH26">
        <f t="shared" si="10"/>
        <v>0</v>
      </c>
      <c r="AI26">
        <f t="shared" si="10"/>
        <v>0</v>
      </c>
      <c r="AJ26">
        <f t="shared" si="10"/>
        <v>0</v>
      </c>
      <c r="AK26">
        <f t="shared" si="10"/>
        <v>0</v>
      </c>
      <c r="AL26">
        <f t="shared" si="11"/>
        <v>0</v>
      </c>
      <c r="AM26" s="13">
        <f t="shared" si="2"/>
        <v>8</v>
      </c>
      <c r="AO26">
        <f t="shared" si="12"/>
        <v>5.5</v>
      </c>
      <c r="AP26">
        <f t="shared" si="12"/>
        <v>0</v>
      </c>
      <c r="AQ26">
        <f t="shared" si="12"/>
        <v>19.5</v>
      </c>
      <c r="AR26">
        <f t="shared" si="12"/>
        <v>7.6</v>
      </c>
      <c r="AS26">
        <f t="shared" si="12"/>
        <v>4.3</v>
      </c>
      <c r="AT26">
        <f t="shared" si="12"/>
        <v>6</v>
      </c>
      <c r="AU26">
        <f t="shared" si="12"/>
        <v>0</v>
      </c>
      <c r="AV26">
        <f t="shared" si="12"/>
        <v>0</v>
      </c>
      <c r="AW26">
        <f t="shared" si="12"/>
        <v>0</v>
      </c>
      <c r="AX26">
        <f t="shared" si="12"/>
        <v>0</v>
      </c>
      <c r="AY26">
        <f t="shared" si="12"/>
        <v>0</v>
      </c>
      <c r="AZ26">
        <f t="shared" si="12"/>
        <v>0</v>
      </c>
      <c r="BA26">
        <f t="shared" si="12"/>
        <v>0</v>
      </c>
      <c r="BB26">
        <f t="shared" si="12"/>
        <v>0</v>
      </c>
      <c r="BC26">
        <f t="shared" si="12"/>
        <v>0</v>
      </c>
      <c r="BD26">
        <f t="shared" si="9"/>
        <v>0</v>
      </c>
      <c r="BE26">
        <f t="shared" si="4"/>
        <v>0</v>
      </c>
      <c r="BF26" s="13">
        <f t="shared" si="5"/>
        <v>42.9</v>
      </c>
      <c r="BG26">
        <f t="shared" si="6"/>
        <v>5.3625</v>
      </c>
    </row>
    <row r="27" spans="1:59" ht="12.75">
      <c r="A27">
        <v>25</v>
      </c>
      <c r="B27" t="s">
        <v>87</v>
      </c>
      <c r="C27" s="1">
        <v>4.5</v>
      </c>
      <c r="D27" s="1"/>
      <c r="E27" s="1">
        <v>6.5</v>
      </c>
      <c r="G27" s="1">
        <v>8.3</v>
      </c>
      <c r="H27" s="1">
        <v>7</v>
      </c>
      <c r="T27" s="70">
        <f t="shared" si="7"/>
        <v>6.55</v>
      </c>
      <c r="V27">
        <f t="shared" si="10"/>
        <v>1</v>
      </c>
      <c r="W27">
        <f t="shared" si="10"/>
        <v>0</v>
      </c>
      <c r="X27">
        <f t="shared" si="10"/>
        <v>3</v>
      </c>
      <c r="Y27">
        <f t="shared" si="10"/>
        <v>0</v>
      </c>
      <c r="Z27">
        <f t="shared" si="10"/>
        <v>1</v>
      </c>
      <c r="AA27">
        <f t="shared" si="10"/>
        <v>1</v>
      </c>
      <c r="AB27">
        <f t="shared" si="10"/>
        <v>0</v>
      </c>
      <c r="AC27">
        <f t="shared" si="10"/>
        <v>0</v>
      </c>
      <c r="AD27">
        <f t="shared" si="10"/>
        <v>0</v>
      </c>
      <c r="AE27">
        <f t="shared" si="10"/>
        <v>0</v>
      </c>
      <c r="AF27">
        <f t="shared" si="10"/>
        <v>0</v>
      </c>
      <c r="AG27">
        <f t="shared" si="10"/>
        <v>0</v>
      </c>
      <c r="AH27">
        <f t="shared" si="10"/>
        <v>0</v>
      </c>
      <c r="AI27">
        <f t="shared" si="10"/>
        <v>0</v>
      </c>
      <c r="AJ27">
        <f t="shared" si="10"/>
        <v>0</v>
      </c>
      <c r="AK27">
        <f t="shared" si="10"/>
        <v>0</v>
      </c>
      <c r="AL27">
        <f t="shared" si="11"/>
        <v>0</v>
      </c>
      <c r="AM27" s="13">
        <f t="shared" si="2"/>
        <v>6</v>
      </c>
      <c r="AO27">
        <f t="shared" si="12"/>
        <v>4.5</v>
      </c>
      <c r="AP27">
        <f t="shared" si="12"/>
        <v>0</v>
      </c>
      <c r="AQ27">
        <f t="shared" si="12"/>
        <v>19.5</v>
      </c>
      <c r="AR27">
        <f t="shared" si="12"/>
        <v>0</v>
      </c>
      <c r="AS27">
        <f t="shared" si="12"/>
        <v>8.3</v>
      </c>
      <c r="AT27">
        <f t="shared" si="12"/>
        <v>7</v>
      </c>
      <c r="AU27">
        <f t="shared" si="12"/>
        <v>0</v>
      </c>
      <c r="AV27">
        <f t="shared" si="12"/>
        <v>0</v>
      </c>
      <c r="AW27">
        <f t="shared" si="12"/>
        <v>0</v>
      </c>
      <c r="AX27">
        <f t="shared" si="12"/>
        <v>0</v>
      </c>
      <c r="AY27">
        <f t="shared" si="12"/>
        <v>0</v>
      </c>
      <c r="AZ27">
        <f t="shared" si="12"/>
        <v>0</v>
      </c>
      <c r="BA27">
        <f t="shared" si="12"/>
        <v>0</v>
      </c>
      <c r="BB27">
        <f t="shared" si="12"/>
        <v>0</v>
      </c>
      <c r="BC27">
        <f t="shared" si="12"/>
        <v>0</v>
      </c>
      <c r="BD27">
        <f t="shared" si="9"/>
        <v>0</v>
      </c>
      <c r="BE27">
        <f t="shared" si="4"/>
        <v>0</v>
      </c>
      <c r="BF27" s="13">
        <f t="shared" si="5"/>
        <v>39.3</v>
      </c>
      <c r="BG27">
        <f t="shared" si="6"/>
        <v>6.55</v>
      </c>
    </row>
    <row r="28" spans="1:59" ht="12.75">
      <c r="A28">
        <v>26</v>
      </c>
      <c r="B28" t="s">
        <v>88</v>
      </c>
      <c r="C28" s="1">
        <v>3</v>
      </c>
      <c r="D28" s="1">
        <v>5.5</v>
      </c>
      <c r="E28" s="1">
        <v>6</v>
      </c>
      <c r="F28" s="1">
        <v>7</v>
      </c>
      <c r="G28" s="1">
        <v>4.3</v>
      </c>
      <c r="H28" s="1">
        <v>8.5</v>
      </c>
      <c r="T28" s="70">
        <f t="shared" si="7"/>
        <v>5.922222222222222</v>
      </c>
      <c r="V28">
        <f t="shared" si="10"/>
        <v>1</v>
      </c>
      <c r="W28">
        <f t="shared" si="10"/>
        <v>1</v>
      </c>
      <c r="X28">
        <f t="shared" si="10"/>
        <v>3</v>
      </c>
      <c r="Y28">
        <f t="shared" si="10"/>
        <v>2</v>
      </c>
      <c r="Z28">
        <f t="shared" si="10"/>
        <v>1</v>
      </c>
      <c r="AA28">
        <f t="shared" si="10"/>
        <v>1</v>
      </c>
      <c r="AB28">
        <f t="shared" si="10"/>
        <v>0</v>
      </c>
      <c r="AC28">
        <f t="shared" si="10"/>
        <v>0</v>
      </c>
      <c r="AD28">
        <f t="shared" si="10"/>
        <v>0</v>
      </c>
      <c r="AE28">
        <f t="shared" si="10"/>
        <v>0</v>
      </c>
      <c r="AF28">
        <f t="shared" si="10"/>
        <v>0</v>
      </c>
      <c r="AG28">
        <f t="shared" si="10"/>
        <v>0</v>
      </c>
      <c r="AH28">
        <f t="shared" si="10"/>
        <v>0</v>
      </c>
      <c r="AI28">
        <f t="shared" si="10"/>
        <v>0</v>
      </c>
      <c r="AJ28">
        <f t="shared" si="10"/>
        <v>0</v>
      </c>
      <c r="AK28">
        <f t="shared" si="10"/>
        <v>0</v>
      </c>
      <c r="AL28">
        <f t="shared" si="11"/>
        <v>0</v>
      </c>
      <c r="AM28" s="13">
        <f t="shared" si="2"/>
        <v>9</v>
      </c>
      <c r="AO28">
        <f t="shared" si="12"/>
        <v>3</v>
      </c>
      <c r="AP28">
        <f t="shared" si="12"/>
        <v>5.5</v>
      </c>
      <c r="AQ28">
        <f t="shared" si="12"/>
        <v>18</v>
      </c>
      <c r="AR28">
        <f t="shared" si="12"/>
        <v>14</v>
      </c>
      <c r="AS28">
        <f t="shared" si="12"/>
        <v>4.3</v>
      </c>
      <c r="AT28">
        <f t="shared" si="12"/>
        <v>8.5</v>
      </c>
      <c r="AU28">
        <f t="shared" si="12"/>
        <v>0</v>
      </c>
      <c r="AV28">
        <f t="shared" si="12"/>
        <v>0</v>
      </c>
      <c r="AW28">
        <f t="shared" si="12"/>
        <v>0</v>
      </c>
      <c r="AX28">
        <f t="shared" si="12"/>
        <v>0</v>
      </c>
      <c r="AY28">
        <f t="shared" si="12"/>
        <v>0</v>
      </c>
      <c r="AZ28">
        <f t="shared" si="12"/>
        <v>0</v>
      </c>
      <c r="BA28">
        <f t="shared" si="12"/>
        <v>0</v>
      </c>
      <c r="BB28">
        <f t="shared" si="12"/>
        <v>0</v>
      </c>
      <c r="BC28">
        <f t="shared" si="12"/>
        <v>0</v>
      </c>
      <c r="BD28">
        <f t="shared" si="9"/>
        <v>0</v>
      </c>
      <c r="BE28">
        <f t="shared" si="4"/>
        <v>0</v>
      </c>
      <c r="BF28" s="13">
        <f t="shared" si="5"/>
        <v>53.3</v>
      </c>
      <c r="BG28">
        <f t="shared" si="6"/>
        <v>5.922222222222222</v>
      </c>
    </row>
    <row r="29" spans="1:59" ht="12.75">
      <c r="A29">
        <v>27</v>
      </c>
      <c r="B29" t="s">
        <v>89</v>
      </c>
      <c r="C29" s="1">
        <v>6.5</v>
      </c>
      <c r="D29" s="1"/>
      <c r="E29" s="1">
        <v>5.8</v>
      </c>
      <c r="F29" s="1">
        <v>7.5</v>
      </c>
      <c r="G29" s="1">
        <v>3</v>
      </c>
      <c r="H29" s="1">
        <v>6.5</v>
      </c>
      <c r="T29" s="70">
        <f t="shared" si="7"/>
        <v>6.05</v>
      </c>
      <c r="V29">
        <f t="shared" si="10"/>
        <v>1</v>
      </c>
      <c r="W29">
        <f t="shared" si="10"/>
        <v>0</v>
      </c>
      <c r="X29">
        <f t="shared" si="10"/>
        <v>3</v>
      </c>
      <c r="Y29">
        <f t="shared" si="10"/>
        <v>2</v>
      </c>
      <c r="Z29">
        <f t="shared" si="10"/>
        <v>1</v>
      </c>
      <c r="AA29">
        <f t="shared" si="10"/>
        <v>1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  <c r="AF29">
        <f t="shared" si="10"/>
        <v>0</v>
      </c>
      <c r="AG29">
        <f t="shared" si="10"/>
        <v>0</v>
      </c>
      <c r="AH29">
        <f t="shared" si="10"/>
        <v>0</v>
      </c>
      <c r="AI29">
        <f t="shared" si="10"/>
        <v>0</v>
      </c>
      <c r="AJ29">
        <f t="shared" si="10"/>
        <v>0</v>
      </c>
      <c r="AK29">
        <f t="shared" si="10"/>
        <v>0</v>
      </c>
      <c r="AL29">
        <f t="shared" si="11"/>
        <v>0</v>
      </c>
      <c r="AM29" s="13">
        <f t="shared" si="2"/>
        <v>8</v>
      </c>
      <c r="AO29">
        <f t="shared" si="12"/>
        <v>6.5</v>
      </c>
      <c r="AP29">
        <f t="shared" si="12"/>
        <v>0</v>
      </c>
      <c r="AQ29">
        <f t="shared" si="12"/>
        <v>17.4</v>
      </c>
      <c r="AR29">
        <f t="shared" si="12"/>
        <v>15</v>
      </c>
      <c r="AS29">
        <f t="shared" si="12"/>
        <v>3</v>
      </c>
      <c r="AT29">
        <f t="shared" si="12"/>
        <v>6.5</v>
      </c>
      <c r="AU29">
        <f t="shared" si="12"/>
        <v>0</v>
      </c>
      <c r="AV29">
        <f t="shared" si="12"/>
        <v>0</v>
      </c>
      <c r="AW29">
        <f t="shared" si="12"/>
        <v>0</v>
      </c>
      <c r="AX29">
        <f t="shared" si="12"/>
        <v>0</v>
      </c>
      <c r="AY29">
        <f t="shared" si="12"/>
        <v>0</v>
      </c>
      <c r="AZ29">
        <f t="shared" si="12"/>
        <v>0</v>
      </c>
      <c r="BA29">
        <f t="shared" si="12"/>
        <v>0</v>
      </c>
      <c r="BB29">
        <f t="shared" si="12"/>
        <v>0</v>
      </c>
      <c r="BC29">
        <f t="shared" si="12"/>
        <v>0</v>
      </c>
      <c r="BD29">
        <f t="shared" si="9"/>
        <v>0</v>
      </c>
      <c r="BE29">
        <f t="shared" si="4"/>
        <v>0</v>
      </c>
      <c r="BF29" s="13">
        <f t="shared" si="5"/>
        <v>48.4</v>
      </c>
      <c r="BG29">
        <f t="shared" si="6"/>
        <v>6.05</v>
      </c>
    </row>
    <row r="30" spans="1:59" ht="12.75">
      <c r="A30">
        <v>28</v>
      </c>
      <c r="T30" s="70">
        <f t="shared" si="7"/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  <c r="AF30">
        <f t="shared" si="10"/>
        <v>0</v>
      </c>
      <c r="AG30">
        <f t="shared" si="10"/>
        <v>0</v>
      </c>
      <c r="AH30">
        <f t="shared" si="10"/>
        <v>0</v>
      </c>
      <c r="AI30">
        <f t="shared" si="10"/>
        <v>0</v>
      </c>
      <c r="AJ30">
        <f t="shared" si="10"/>
        <v>0</v>
      </c>
      <c r="AK30">
        <f t="shared" si="10"/>
        <v>0</v>
      </c>
      <c r="AL30">
        <f t="shared" si="11"/>
        <v>0</v>
      </c>
      <c r="AM30" s="13">
        <f t="shared" si="2"/>
        <v>0</v>
      </c>
      <c r="AO30">
        <f t="shared" si="12"/>
        <v>0</v>
      </c>
      <c r="AP30">
        <f t="shared" si="12"/>
        <v>0</v>
      </c>
      <c r="AQ30">
        <f t="shared" si="12"/>
        <v>0</v>
      </c>
      <c r="AR30">
        <f t="shared" si="12"/>
        <v>0</v>
      </c>
      <c r="AS30">
        <f t="shared" si="12"/>
        <v>0</v>
      </c>
      <c r="AT30">
        <f t="shared" si="12"/>
        <v>0</v>
      </c>
      <c r="AU30">
        <f t="shared" si="12"/>
        <v>0</v>
      </c>
      <c r="AV30">
        <f t="shared" si="12"/>
        <v>0</v>
      </c>
      <c r="AW30">
        <f t="shared" si="12"/>
        <v>0</v>
      </c>
      <c r="AX30">
        <f t="shared" si="12"/>
        <v>0</v>
      </c>
      <c r="AY30">
        <f t="shared" si="12"/>
        <v>0</v>
      </c>
      <c r="AZ30">
        <f t="shared" si="12"/>
        <v>0</v>
      </c>
      <c r="BA30">
        <f t="shared" si="12"/>
        <v>0</v>
      </c>
      <c r="BB30">
        <f t="shared" si="12"/>
        <v>0</v>
      </c>
      <c r="BC30">
        <f t="shared" si="12"/>
        <v>0</v>
      </c>
      <c r="BD30">
        <f t="shared" si="9"/>
        <v>0</v>
      </c>
      <c r="BE30">
        <f t="shared" si="4"/>
        <v>0</v>
      </c>
      <c r="BF30" s="13">
        <f t="shared" si="5"/>
        <v>0</v>
      </c>
      <c r="BG30" t="e">
        <f t="shared" si="6"/>
        <v>#DIV/0!</v>
      </c>
    </row>
    <row r="31" spans="1:59" ht="12.75">
      <c r="A31">
        <v>29</v>
      </c>
      <c r="T31" s="70">
        <f t="shared" si="7"/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  <c r="AF31">
        <f t="shared" si="10"/>
        <v>0</v>
      </c>
      <c r="AG31">
        <f t="shared" si="10"/>
        <v>0</v>
      </c>
      <c r="AH31">
        <f t="shared" si="10"/>
        <v>0</v>
      </c>
      <c r="AI31">
        <f t="shared" si="10"/>
        <v>0</v>
      </c>
      <c r="AJ31">
        <f t="shared" si="10"/>
        <v>0</v>
      </c>
      <c r="AK31">
        <f t="shared" si="10"/>
        <v>0</v>
      </c>
      <c r="AL31">
        <f t="shared" si="11"/>
        <v>0</v>
      </c>
      <c r="AM31" s="13">
        <f>SUM(V31:AL31)</f>
        <v>0</v>
      </c>
      <c r="AO31">
        <f t="shared" si="12"/>
        <v>0</v>
      </c>
      <c r="AP31">
        <f t="shared" si="12"/>
        <v>0</v>
      </c>
      <c r="AQ31">
        <f t="shared" si="12"/>
        <v>0</v>
      </c>
      <c r="AR31">
        <f t="shared" si="12"/>
        <v>0</v>
      </c>
      <c r="AS31">
        <f t="shared" si="12"/>
        <v>0</v>
      </c>
      <c r="AT31">
        <f t="shared" si="12"/>
        <v>0</v>
      </c>
      <c r="AU31">
        <f t="shared" si="12"/>
        <v>0</v>
      </c>
      <c r="AV31">
        <f t="shared" si="12"/>
        <v>0</v>
      </c>
      <c r="AW31">
        <f t="shared" si="12"/>
        <v>0</v>
      </c>
      <c r="AX31">
        <f t="shared" si="12"/>
        <v>0</v>
      </c>
      <c r="AY31">
        <f t="shared" si="12"/>
        <v>0</v>
      </c>
      <c r="AZ31">
        <f t="shared" si="12"/>
        <v>0</v>
      </c>
      <c r="BA31">
        <f t="shared" si="12"/>
        <v>0</v>
      </c>
      <c r="BB31">
        <f t="shared" si="12"/>
        <v>0</v>
      </c>
      <c r="BC31">
        <f t="shared" si="12"/>
        <v>0</v>
      </c>
      <c r="BD31">
        <f t="shared" si="12"/>
        <v>0</v>
      </c>
      <c r="BE31">
        <f t="shared" si="4"/>
        <v>0</v>
      </c>
      <c r="BF31" s="13">
        <f>SUM(AO31:BE31)</f>
        <v>0</v>
      </c>
      <c r="BG31" t="e">
        <f>BF31/AM31</f>
        <v>#DIV/0!</v>
      </c>
    </row>
    <row r="32" spans="1:59" ht="12.75">
      <c r="A32">
        <v>30</v>
      </c>
      <c r="T32" s="70">
        <f t="shared" si="7"/>
      </c>
      <c r="V32">
        <f t="shared" si="10"/>
        <v>0</v>
      </c>
      <c r="W32">
        <f t="shared" si="10"/>
        <v>0</v>
      </c>
      <c r="X32">
        <f t="shared" si="10"/>
        <v>0</v>
      </c>
      <c r="Y32">
        <f t="shared" si="10"/>
        <v>0</v>
      </c>
      <c r="Z32">
        <f t="shared" si="10"/>
        <v>0</v>
      </c>
      <c r="AA32">
        <f t="shared" si="10"/>
        <v>0</v>
      </c>
      <c r="AB32">
        <f t="shared" si="10"/>
        <v>0</v>
      </c>
      <c r="AC32">
        <f t="shared" si="10"/>
        <v>0</v>
      </c>
      <c r="AD32">
        <f t="shared" si="10"/>
        <v>0</v>
      </c>
      <c r="AE32">
        <f t="shared" si="10"/>
        <v>0</v>
      </c>
      <c r="AF32">
        <f t="shared" si="10"/>
        <v>0</v>
      </c>
      <c r="AG32">
        <f t="shared" si="10"/>
        <v>0</v>
      </c>
      <c r="AH32">
        <f t="shared" si="10"/>
        <v>0</v>
      </c>
      <c r="AI32">
        <f t="shared" si="10"/>
        <v>0</v>
      </c>
      <c r="AJ32">
        <f t="shared" si="10"/>
        <v>0</v>
      </c>
      <c r="AK32">
        <f t="shared" si="10"/>
        <v>0</v>
      </c>
      <c r="AL32">
        <f t="shared" si="11"/>
        <v>0</v>
      </c>
      <c r="AM32" s="13">
        <f t="shared" si="2"/>
        <v>0</v>
      </c>
      <c r="AO32">
        <f t="shared" si="12"/>
        <v>0</v>
      </c>
      <c r="AP32">
        <f t="shared" si="12"/>
        <v>0</v>
      </c>
      <c r="AQ32">
        <f t="shared" si="12"/>
        <v>0</v>
      </c>
      <c r="AR32">
        <f t="shared" si="12"/>
        <v>0</v>
      </c>
      <c r="AS32">
        <f t="shared" si="12"/>
        <v>0</v>
      </c>
      <c r="AT32">
        <f t="shared" si="12"/>
        <v>0</v>
      </c>
      <c r="AU32">
        <f t="shared" si="12"/>
        <v>0</v>
      </c>
      <c r="AV32">
        <f t="shared" si="12"/>
        <v>0</v>
      </c>
      <c r="AW32">
        <f t="shared" si="12"/>
        <v>0</v>
      </c>
      <c r="AX32">
        <f t="shared" si="12"/>
        <v>0</v>
      </c>
      <c r="AY32">
        <f t="shared" si="12"/>
        <v>0</v>
      </c>
      <c r="AZ32">
        <f t="shared" si="12"/>
        <v>0</v>
      </c>
      <c r="BA32">
        <f t="shared" si="12"/>
        <v>0</v>
      </c>
      <c r="BB32">
        <f t="shared" si="12"/>
        <v>0</v>
      </c>
      <c r="BC32">
        <f t="shared" si="12"/>
        <v>0</v>
      </c>
      <c r="BD32">
        <f t="shared" si="9"/>
        <v>0</v>
      </c>
      <c r="BE32">
        <f t="shared" si="4"/>
        <v>0</v>
      </c>
      <c r="BF32" s="13">
        <f t="shared" si="5"/>
        <v>0</v>
      </c>
      <c r="BG32" t="e">
        <f t="shared" si="6"/>
        <v>#DIV/0!</v>
      </c>
    </row>
    <row r="33" ht="12.75">
      <c r="AR33"/>
    </row>
    <row r="34" spans="2:61" s="13" customFormat="1" ht="12.75">
      <c r="B34" s="13" t="s">
        <v>90</v>
      </c>
      <c r="C34" s="70">
        <f>IF(SUM(C3:C32)&lt;&gt;0,AVERAGE(C3:C32),"")</f>
        <v>5.769230769230769</v>
      </c>
      <c r="D34" s="70">
        <f aca="true" t="shared" si="13" ref="D34:S34">IF(SUM(D3:D32)&lt;&gt;0,AVERAGE(D3:D32),"")</f>
        <v>6.357142857142857</v>
      </c>
      <c r="E34" s="70">
        <f t="shared" si="13"/>
        <v>5.533333333333332</v>
      </c>
      <c r="F34" s="70">
        <f t="shared" si="13"/>
        <v>6.478260869565218</v>
      </c>
      <c r="G34" s="70">
        <f t="shared" si="13"/>
        <v>5.21111111111111</v>
      </c>
      <c r="H34" s="70">
        <f t="shared" si="13"/>
        <v>6.314814814814815</v>
      </c>
      <c r="I34" s="70">
        <f t="shared" si="13"/>
      </c>
      <c r="J34" s="70">
        <f t="shared" si="13"/>
      </c>
      <c r="K34" s="70">
        <f t="shared" si="13"/>
      </c>
      <c r="L34" s="70">
        <f t="shared" si="13"/>
      </c>
      <c r="M34" s="70">
        <f t="shared" si="13"/>
      </c>
      <c r="N34" s="70">
        <f t="shared" si="13"/>
      </c>
      <c r="O34" s="70">
        <f t="shared" si="13"/>
      </c>
      <c r="P34" s="70">
        <f t="shared" si="13"/>
      </c>
      <c r="Q34" s="70">
        <f t="shared" si="13"/>
      </c>
      <c r="R34" s="70">
        <f t="shared" si="13"/>
      </c>
      <c r="S34" s="70">
        <f t="shared" si="13"/>
      </c>
      <c r="T34" s="70"/>
      <c r="U34" s="70"/>
      <c r="BI34" s="74"/>
    </row>
    <row r="35" spans="3:61" s="13" customFormat="1" ht="12.7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BI35" s="74"/>
    </row>
    <row r="36" ht="12.75">
      <c r="AR3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Wim</cp:lastModifiedBy>
  <dcterms:created xsi:type="dcterms:W3CDTF">2003-06-14T16:44:22Z</dcterms:created>
  <dcterms:modified xsi:type="dcterms:W3CDTF">2008-06-25T23:37:07Z</dcterms:modified>
  <cp:category/>
  <cp:version/>
  <cp:contentType/>
  <cp:contentStatus/>
</cp:coreProperties>
</file>